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1.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6" i="9"/>
  <c r="E345"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E20" i="9" l="1"/>
  <c r="B20" i="9" s="1"/>
  <c r="K1481" i="9"/>
  <c r="G344" i="9"/>
  <c r="E344" i="9" s="1"/>
  <c r="B344" i="9" s="1"/>
  <c r="I39" i="3"/>
  <c r="C1621" i="1"/>
  <c r="G343" i="9"/>
  <c r="E343" i="9" s="1"/>
  <c r="F141" i="6"/>
  <c r="H31" i="3"/>
  <c r="C1537" i="1"/>
  <c r="G348" i="9"/>
  <c r="E348"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8" i="9"/>
  <c r="E347" i="9"/>
  <c r="H1537" i="1"/>
  <c r="G1537" i="1"/>
  <c r="H9" i="3"/>
  <c r="B343" i="9"/>
  <c r="E342"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20" i="3"/>
  <c r="C644" i="1"/>
  <c r="I20" i="3"/>
  <c r="D644" i="1"/>
  <c r="G297" i="9"/>
  <c r="E297" i="9" s="1"/>
  <c r="B297" i="9" s="1"/>
  <c r="H639" i="1"/>
  <c r="G639" i="1"/>
  <c r="F649" i="4"/>
  <c r="H19" i="3"/>
  <c r="C643" i="1"/>
  <c r="I19"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3" i="3" s="1"/>
  <c r="F3" i="9"/>
  <c r="E3" i="9" l="1"/>
</calcChain>
</file>

<file path=xl/sharedStrings.xml><?xml version="1.0" encoding="utf-8"?>
<sst xmlns="http://schemas.openxmlformats.org/spreadsheetml/2006/main" count="4733" uniqueCount="3656">
  <si>
    <t>Obveznik:</t>
  </si>
  <si>
    <t xml:space="preserve">15368 - OSNOVNA ŠKOLA JULIJA KLOVIĆA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</si>
  <si>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</si>
  <si>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</si>
  <si>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</si>
  <si>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</si>
  <si>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</si>
  <si>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</si>
  <si>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</si>
  <si>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</si>
  <si>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</si>
  <si>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</si>
  <si>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</si>
  <si>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</si>
  <si>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</si>
  <si>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</si>
  <si>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</si>
  <si>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</si>
  <si>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</si>
  <si>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</si>
  <si>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</si>
  <si>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</si>
  <si>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</si>
  <si>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</si>
  <si>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</si>
  <si>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</si>
  <si>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</si>
  <si>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</si>
  <si>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</si>
  <si>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</si>
  <si>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</si>
  <si>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</si>
  <si>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</si>
  <si>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</si>
  <si>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</si>
  <si>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</si>
  <si>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</si>
  <si>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</si>
  <si>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</si>
  <si>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</si>
  <si>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</si>
  <si>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</si>
  <si>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</si>
  <si>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</si>
  <si>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</si>
  <si>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</si>
  <si>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</si>
  <si>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</si>
  <si>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</si>
  <si>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</si>
  <si>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</si>
  <si>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</si>
  <si>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</si>
  <si>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</si>
  <si>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</si>
  <si>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</si>
  <si>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</si>
  <si>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</si>
  <si>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</si>
  <si>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</si>
  <si>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</si>
  <si>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</si>
  <si>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</si>
  <si>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</si>
  <si>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</si>
  <si>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</si>
  <si>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</si>
  <si>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</si>
  <si>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</si>
  <si>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</si>
  <si>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</si>
  <si>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</si>
  <si>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</si>
  <si>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</si>
  <si>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</si>
  <si>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</si>
  <si>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</si>
  <si>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</si>
  <si>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</si>
  <si>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</si>
  <si>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</si>
  <si>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</si>
  <si>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</si>
  <si>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</si>
  <si>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</si>
  <si>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</si>
  <si>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</si>
  <si>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</si>
  <si>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</si>
  <si>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</si>
  <si>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</si>
  <si>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</si>
  <si>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</si>
  <si>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</si>
  <si>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</si>
  <si>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</si>
  <si>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</si>
  <si>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</si>
  <si>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</si>
  <si>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</si>
  <si>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</si>
  <si>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</si>
  <si>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</si>
  <si>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</si>
  <si>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</si>
  <si>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</si>
  <si>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</si>
  <si>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</si>
  <si>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</si>
  <si>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</si>
  <si>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</si>
  <si>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</si>
  <si>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</si>
  <si>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</si>
  <si>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</si>
  <si>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</si>
  <si>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</si>
  <si>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</si>
  <si>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</si>
  <si>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</si>
  <si>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</si>
  <si>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</si>
  <si>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</si>
  <si>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</si>
  <si>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</si>
  <si>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</si>
  <si>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</si>
  <si>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</si>
  <si>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</si>
  <si>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</si>
  <si>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</si>
  <si>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</si>
  <si>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</si>
  <si>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</si>
  <si>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</si>
  <si>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</si>
  <si>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</si>
  <si>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</si>
  <si>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</si>
  <si>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</si>
  <si>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</si>
  <si>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</si>
  <si>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</si>
  <si>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</si>
  <si>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</si>
  <si>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</si>
  <si>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</si>
  <si>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</si>
  <si>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</si>
  <si>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</si>
  <si>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</si>
  <si>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</si>
  <si>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</si>
  <si>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</si>
  <si>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</si>
  <si>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</si>
  <si>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</si>
  <si>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</si>
  <si>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</si>
  <si>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</si>
  <si>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</si>
  <si>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</si>
  <si>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</si>
  <si>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</si>
  <si>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</si>
  <si>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</si>
  <si>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</si>
  <si>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</si>
  <si>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</si>
  <si>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</si>
  <si>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</si>
  <si>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</si>
  <si>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</si>
  <si>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</si>
  <si>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</si>
  <si>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</si>
  <si>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</si>
  <si>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</si>
  <si>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</si>
  <si>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</si>
  <si>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</si>
  <si>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</si>
  <si>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</si>
  <si>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</si>
  <si>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</si>
  <si>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</si>
  <si>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</si>
  <si>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</si>
  <si>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</si>
  <si>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</si>
  <si>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</si>
  <si>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</si>
  <si>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</si>
  <si>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</si>
  <si>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</si>
  <si>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</si>
  <si>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</si>
  <si>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</si>
  <si>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</si>
  <si>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</si>
  <si>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</si>
  <si>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</si>
  <si>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</si>
  <si>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</si>
  <si>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</si>
  <si>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</si>
  <si>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</si>
  <si>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</si>
  <si>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</si>
  <si>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</si>
  <si>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</si>
  <si>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</si>
  <si>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</si>
  <si>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</si>
  <si>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</si>
  <si>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</si>
  <si>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</si>
  <si>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</si>
  <si>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</si>
  <si>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</si>
  <si>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</si>
  <si>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</si>
  <si>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</si>
  <si>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</si>
  <si>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</si>
  <si>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</si>
  <si>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</si>
  <si>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</si>
  <si>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</si>
  <si>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</si>
  <si>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</si>
  <si>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</si>
  <si>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</si>
  <si>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</si>
  <si>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</si>
  <si>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</si>
  <si>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</si>
  <si>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</si>
  <si>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</si>
  <si>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</si>
  <si>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</si>
  <si>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</si>
  <si>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</si>
  <si>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</si>
  <si>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</si>
  <si>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</si>
  <si>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</si>
  <si>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</si>
  <si>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</si>
  <si>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</si>
  <si>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</si>
  <si>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</si>
  <si>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</si>
  <si>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</si>
  <si>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</si>
  <si>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</si>
  <si>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</si>
  <si>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</si>
  <si>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</si>
  <si>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</si>
  <si>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</si>
  <si>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</si>
  <si>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</si>
  <si>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</si>
  <si>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</si>
  <si>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</si>
  <si>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</si>
  <si>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</si>
  <si>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</si>
  <si>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</si>
  <si>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</si>
  <si>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</si>
  <si>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</si>
  <si>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</si>
  <si>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</si>
  <si>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</si>
  <si>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</si>
  <si>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</si>
  <si>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</si>
  <si>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</si>
  <si>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</si>
  <si>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</si>
  <si>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</si>
  <si>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</si>
  <si>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</si>
  <si>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</si>
  <si>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</si>
  <si>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</si>
  <si>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</si>
  <si>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</si>
  <si>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</si>
  <si>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</si>
  <si>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</si>
  <si>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</si>
  <si>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</si>
  <si>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</si>
  <si>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</si>
  <si>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</si>
  <si>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</si>
  <si>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</si>
  <si>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</si>
  <si>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</si>
  <si>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</si>
  <si>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</si>
  <si>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</si>
  <si>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</si>
  <si>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</si>
  <si>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</si>
  <si>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</si>
  <si>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</si>
  <si>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</si>
  <si>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</si>
  <si>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</si>
  <si>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</si>
  <si>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</si>
  <si>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</si>
  <si>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</si>
  <si>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</si>
  <si>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</si>
  <si>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</si>
  <si>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</si>
  <si>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</si>
  <si>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</si>
  <si>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</si>
  <si>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</si>
  <si>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</si>
  <si>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</si>
  <si>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</si>
  <si>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</si>
  <si>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</si>
  <si>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</si>
  <si>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</si>
  <si>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</si>
  <si>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</si>
  <si>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</si>
  <si>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</si>
  <si>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</si>
  <si>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</si>
  <si>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</si>
  <si>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</si>
  <si>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</si>
  <si>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</si>
  <si>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</si>
  <si>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</si>
  <si>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</si>
  <si>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</si>
  <si>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</si>
  <si>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</si>
  <si>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</si>
  <si>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</si>
  <si>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</si>
  <si>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</si>
  <si>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</si>
  <si>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</si>
  <si>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</si>
  <si>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</si>
  <si>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</si>
  <si>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</si>
  <si>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</si>
  <si>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</si>
  <si>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</si>
  <si>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</si>
  <si>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</si>
  <si>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</si>
  <si>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</si>
  <si>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</si>
  <si>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</si>
  <si>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</si>
  <si>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</si>
  <si>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</si>
  <si>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</si>
  <si>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</si>
  <si>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</si>
  <si>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</si>
  <si>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</si>
  <si>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</si>
  <si>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</si>
  <si>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</si>
  <si>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</si>
  <si>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</si>
  <si>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</si>
  <si>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</si>
  <si>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</si>
  <si>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</si>
  <si>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</si>
  <si>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</si>
  <si>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</si>
  <si>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</si>
  <si>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</si>
  <si>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</si>
  <si>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</si>
  <si>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</si>
  <si>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</si>
  <si>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</si>
  <si>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</si>
  <si>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</si>
  <si>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</si>
  <si>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</si>
  <si>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</si>
  <si>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</si>
  <si>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</si>
  <si>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</si>
  <si>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</si>
  <si>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</si>
  <si>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</si>
  <si>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</si>
  <si>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</si>
  <si>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</si>
  <si>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</si>
  <si>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</si>
  <si>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</si>
  <si>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</si>
  <si>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</si>
  <si>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</si>
  <si>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</si>
  <si>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</si>
  <si>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</si>
  <si>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</si>
  <si>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</si>
  <si>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</si>
  <si>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</si>
  <si>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</si>
  <si>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</si>
  <si>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</si>
  <si>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</si>
  <si>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</si>
  <si>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</si>
  <si>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</si>
  <si>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</si>
  <si>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</si>
  <si>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</si>
  <si>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</si>
  <si>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</si>
  <si>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</si>
  <si>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</si>
  <si>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</si>
  <si>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</si>
  <si>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</si>
  <si>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</si>
  <si>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</si>
  <si>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</si>
  <si>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</si>
  <si>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</si>
  <si>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</si>
  <si>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</si>
  <si>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</si>
  <si>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</si>
  <si>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</si>
  <si>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</si>
  <si>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</si>
  <si>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</si>
  <si>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</si>
  <si>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</si>
  <si>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</si>
  <si>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</si>
  <si>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</si>
  <si>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</si>
  <si>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</si>
  <si>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</si>
  <si>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</si>
  <si>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</si>
  <si>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</si>
  <si>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</si>
  <si>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</si>
  <si>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</si>
  <si>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</si>
  <si>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</si>
  <si>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</si>
  <si>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</si>
  <si>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</si>
  <si>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</si>
  <si>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</si>
  <si>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</si>
  <si>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</si>
  <si>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</si>
  <si>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</si>
  <si>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</si>
  <si>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</si>
  <si>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</si>
  <si>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</si>
  <si>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</si>
  <si>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</si>
  <si>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</si>
  <si>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</si>
  <si>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</si>
  <si>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</si>
  <si>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</si>
  <si>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</si>
  <si>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</si>
  <si>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</si>
  <si>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</si>
  <si>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</si>
  <si>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</si>
  <si>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</si>
  <si>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</si>
  <si>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</si>
  <si>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</si>
  <si>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</si>
  <si>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</si>
  <si>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</si>
  <si>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</si>
  <si>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</si>
  <si>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</si>
  <si>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</si>
  <si>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</si>
  <si>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</si>
  <si>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</si>
  <si>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</si>
  <si>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</si>
  <si>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</si>
  <si>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</si>
  <si>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</si>
  <si>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</si>
  <si>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</si>
  <si>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</si>
  <si>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</si>
  <si>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</si>
  <si>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</si>
  <si>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</si>
  <si>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</si>
  <si>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</si>
  <si>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</si>
  <si>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</si>
  <si>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</si>
  <si>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</si>
  <si>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</si>
  <si>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</si>
  <si>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</si>
  <si>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</si>
  <si>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</si>
  <si>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</si>
  <si>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</si>
  <si>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</si>
  <si>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</si>
  <si>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</si>
  <si>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</si>
  <si>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</si>
  <si>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</si>
  <si>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</si>
  <si>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</si>
  <si>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</si>
  <si>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</si>
  <si>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</si>
  <si>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</si>
  <si>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</si>
  <si>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</si>
  <si>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</si>
  <si>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</si>
  <si>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</si>
  <si>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</si>
  <si>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</si>
  <si>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</si>
  <si>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</si>
  <si>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</si>
  <si>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</si>
  <si>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</si>
  <si>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</si>
  <si>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</si>
  <si>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</si>
  <si>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</si>
  <si>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</si>
  <si>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</si>
  <si>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</si>
  <si>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</si>
  <si>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</si>
  <si>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</si>
  <si>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</si>
  <si>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</si>
  <si>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</si>
  <si>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</si>
  <si>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</si>
  <si>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</si>
  <si>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</si>
  <si>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</si>
  <si>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</si>
  <si>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</si>
  <si>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</si>
  <si>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</si>
  <si>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</si>
  <si>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</si>
  <si>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</si>
  <si>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</si>
  <si>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</si>
  <si>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</si>
  <si>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</si>
  <si>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</si>
  <si>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</si>
  <si>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</si>
  <si>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</si>
  <si>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</si>
  <si>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</si>
  <si>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</si>
  <si>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</si>
  <si>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</si>
  <si>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</si>
  <si>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</si>
  <si>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</si>
  <si>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</si>
  <si>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</si>
  <si>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</si>
  <si>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</si>
  <si>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</si>
  <si>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</si>
  <si>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</si>
  <si>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</si>
  <si>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</si>
  <si>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</si>
  <si>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</si>
  <si>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</si>
  <si>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</si>
  <si>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</si>
  <si>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</si>
  <si>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</si>
  <si>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</si>
  <si>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</si>
  <si>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</si>
  <si>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</si>
  <si>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</si>
  <si>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</si>
  <si>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</si>
  <si>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</si>
  <si>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</si>
  <si>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</si>
  <si>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</si>
  <si>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</si>
  <si>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</si>
  <si>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</si>
  <si>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</si>
  <si>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</si>
  <si>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</si>
  <si>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</si>
  <si>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</si>
  <si>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</si>
  <si>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</si>
  <si>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</si>
  <si>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</si>
  <si>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</si>
  <si>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</si>
  <si>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</si>
  <si>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</si>
  <si>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</si>
  <si>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</si>
  <si>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</si>
  <si>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</si>
  <si>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</si>
  <si>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</si>
  <si>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</si>
  <si>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</si>
  <si>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</si>
  <si>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</si>
  <si>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</si>
  <si>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</si>
  <si>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</si>
  <si>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</si>
  <si>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</si>
  <si>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</si>
  <si>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</si>
  <si>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</si>
  <si>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</si>
  <si>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</si>
  <si>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</si>
  <si>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</si>
  <si>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</si>
  <si>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</si>
  <si>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</si>
  <si>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</si>
  <si>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</si>
  <si>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</si>
  <si>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</si>
  <si>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</si>
  <si>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</si>
  <si>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</si>
  <si>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</si>
  <si>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</si>
  <si>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</si>
  <si>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</si>
  <si>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</si>
  <si>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</si>
  <si>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</si>
  <si>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</si>
  <si>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</si>
  <si>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</si>
  <si>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</si>
  <si>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</si>
  <si>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</si>
  <si>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</si>
  <si>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</si>
  <si>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</si>
  <si>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</si>
  <si>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</si>
  <si>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</si>
  <si>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</si>
  <si>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</si>
  <si>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</si>
  <si>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</si>
  <si>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</si>
  <si>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</si>
  <si>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</si>
  <si>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</si>
  <si>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</si>
  <si>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</si>
  <si>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</si>
  <si>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</si>
  <si>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</si>
  <si>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</si>
  <si>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</si>
  <si>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</si>
  <si>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</si>
  <si>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</si>
  <si>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</si>
  <si>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</si>
  <si>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</si>
  <si>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</si>
  <si>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</si>
  <si>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</si>
  <si>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</si>
  <si>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</si>
  <si>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</si>
  <si>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</si>
  <si>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</si>
  <si>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</si>
  <si>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</si>
  <si>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</si>
  <si>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</si>
  <si>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</si>
  <si>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</si>
  <si>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</si>
  <si>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</si>
  <si>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</si>
  <si>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</si>
  <si>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</si>
  <si>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</si>
  <si>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</si>
  <si>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</si>
  <si>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</si>
  <si>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</si>
  <si>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</si>
  <si>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</si>
  <si>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</si>
  <si>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</si>
  <si>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</si>
  <si>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</si>
  <si>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</si>
  <si>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</si>
  <si>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</si>
  <si>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</si>
  <si>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</si>
  <si>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</si>
  <si>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</si>
  <si>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</si>
  <si>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</si>
  <si>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</si>
  <si>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</si>
  <si>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</si>
  <si>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</si>
  <si>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</si>
  <si>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</si>
  <si>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</si>
  <si>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</si>
  <si>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</si>
  <si>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</si>
  <si>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</si>
  <si>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</si>
  <si>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</si>
  <si>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</si>
  <si>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</si>
  <si>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</si>
  <si>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</si>
  <si>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</si>
  <si>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</si>
  <si>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</si>
  <si>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</si>
  <si>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</si>
  <si>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</si>
  <si>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</si>
  <si>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</si>
  <si>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</si>
  <si>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</si>
  <si>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</si>
  <si>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</si>
  <si>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</si>
  <si>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</si>
  <si>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</si>
  <si>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</si>
  <si>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</si>
  <si>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</si>
  <si>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</si>
  <si>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</si>
  <si>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</si>
  <si>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</si>
  <si>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</si>
  <si>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</si>
  <si>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</si>
  <si>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</si>
  <si>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</si>
  <si>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</si>
  <si>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</si>
  <si>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</si>
  <si>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</si>
  <si>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</si>
  <si>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</si>
  <si>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</si>
  <si>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</si>
  <si>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</si>
  <si>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</si>
  <si>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</si>
  <si>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</si>
  <si>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</si>
  <si>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</si>
  <si>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</si>
  <si>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</si>
  <si>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</si>
  <si>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</si>
  <si>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</si>
  <si>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</si>
  <si>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</si>
  <si>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</si>
  <si>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</si>
  <si>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</si>
  <si>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</si>
  <si>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</si>
  <si>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</si>
  <si>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</si>
  <si>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</si>
  <si>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</si>
  <si>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</si>
  <si>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</si>
  <si>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</si>
  <si>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</si>
  <si>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</si>
  <si>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</si>
  <si>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</si>
  <si>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</si>
  <si>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</si>
  <si>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</si>
  <si>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</si>
  <si>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</si>
  <si>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</si>
  <si>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</si>
  <si>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</si>
  <si>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</si>
  <si>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</si>
  <si>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</si>
  <si>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</si>
  <si>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</si>
  <si>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</si>
  <si>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</si>
  <si>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</si>
  <si>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</si>
  <si>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</si>
  <si>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</si>
  <si>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</si>
  <si>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</si>
  <si>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</si>
  <si>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</si>
  <si>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</si>
  <si>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</si>
  <si>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</si>
  <si>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</si>
  <si>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</si>
  <si>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</si>
  <si>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</si>
  <si>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</si>
  <si>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</si>
  <si>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</si>
  <si>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</si>
  <si>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</si>
  <si>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</si>
  <si>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</si>
  <si>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</si>
  <si>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</si>
  <si>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</si>
  <si>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</si>
  <si>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</si>
  <si>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</si>
  <si>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</si>
  <si>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</si>
  <si>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</si>
  <si>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</si>
  <si>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</si>
  <si>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</si>
  <si>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</si>
  <si>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</si>
  <si>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</si>
  <si>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</si>
  <si>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</si>
  <si>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</si>
  <si>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</si>
  <si>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</si>
  <si>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</si>
  <si>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</si>
  <si>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</si>
  <si>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</si>
  <si>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</si>
  <si>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</si>
  <si>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</si>
  <si>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</si>
  <si>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</si>
  <si>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</si>
  <si>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</si>
  <si>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</si>
  <si>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</si>
  <si>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</si>
  <si>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</si>
  <si>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</si>
  <si>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</si>
  <si>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</si>
  <si>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</si>
  <si>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</si>
  <si>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</si>
  <si>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</si>
  <si>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</si>
  <si>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</si>
  <si>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</si>
  <si>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</si>
  <si>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</si>
  <si>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</si>
  <si>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</si>
  <si>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</si>
  <si>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</si>
  <si>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</si>
  <si>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</si>
  <si>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</si>
  <si>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</si>
  <si>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</si>
  <si>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</si>
  <si>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</si>
  <si>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</si>
  <si>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</si>
  <si>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</si>
  <si>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</si>
  <si>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</si>
  <si>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</si>
  <si>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</si>
  <si>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</si>
  <si>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</si>
  <si>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</si>
  <si>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</si>
  <si>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</si>
  <si>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</si>
  <si>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</si>
  <si>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</si>
  <si>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</si>
  <si>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</si>
  <si>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</si>
  <si>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</si>
  <si>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</si>
  <si>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</si>
  <si>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</si>
  <si>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</si>
  <si>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</si>
  <si>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</si>
  <si>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</si>
  <si>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</si>
  <si>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</si>
  <si>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</si>
  <si>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</si>
  <si>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</si>
  <si>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</si>
  <si>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</si>
  <si>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</si>
  <si>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</si>
  <si>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</si>
  <si>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</si>
  <si>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</si>
  <si>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</si>
  <si>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</si>
  <si>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</si>
  <si>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</si>
  <si>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</si>
  <si>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</si>
  <si>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</si>
  <si>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</si>
  <si>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</si>
  <si>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</si>
  <si>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</si>
  <si>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</si>
  <si>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</si>
  <si>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</si>
  <si>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</si>
  <si>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</si>
  <si>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</si>
  <si>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</si>
  <si>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</si>
  <si>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</si>
  <si>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</si>
  <si>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</si>
  <si>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</si>
  <si>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</si>
  <si>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</si>
  <si>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</si>
  <si>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</si>
  <si>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</si>
  <si>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</si>
  <si>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</si>
  <si>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</si>
  <si>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</si>
  <si>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</si>
  <si>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</si>
  <si>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</si>
  <si>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</si>
  <si>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</si>
  <si>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</si>
  <si>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</si>
  <si>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</si>
  <si>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</si>
  <si>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</si>
  <si>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</si>
  <si>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</si>
  <si>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</si>
  <si>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</si>
  <si>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</si>
  <si>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</si>
  <si>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</si>
  <si>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</si>
  <si>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</si>
  <si>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</si>
  <si>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</si>
  <si>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</si>
  <si>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</si>
  <si>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</si>
  <si>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</si>
  <si>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</si>
  <si>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</si>
  <si>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</si>
  <si>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</si>
  <si>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</si>
  <si>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</si>
  <si>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</si>
  <si>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</si>
  <si>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</si>
  <si>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</si>
  <si>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</si>
  <si>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</si>
  <si>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</si>
  <si>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</si>
  <si>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</si>
  <si>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</si>
  <si>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</si>
  <si>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</si>
  <si>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</si>
  <si>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</si>
  <si>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</si>
  <si>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</si>
  <si>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</si>
  <si>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</si>
  <si>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</si>
  <si>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</si>
  <si>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</si>
  <si>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</si>
  <si>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</si>
  <si>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</si>
  <si>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</si>
  <si>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</si>
  <si>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</si>
  <si>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</si>
  <si>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</si>
  <si>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</si>
  <si>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</si>
  <si>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</si>
  <si>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</si>
  <si>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</si>
  <si>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</si>
  <si>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</si>
  <si>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</si>
  <si>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</si>
  <si>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</si>
  <si>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</si>
  <si>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</si>
  <si>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</si>
  <si>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</si>
  <si>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</si>
  <si>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</si>
  <si>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</si>
  <si>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</si>
  <si>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</si>
  <si>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</si>
  <si>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</si>
  <si>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</si>
  <si>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</si>
  <si>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</si>
  <si>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</si>
  <si>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</si>
  <si>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</si>
  <si>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</si>
  <si>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</si>
  <si>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</si>
  <si>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</si>
  <si>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</si>
  <si>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</si>
  <si>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</si>
  <si>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</si>
  <si>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</si>
  <si>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</si>
  <si>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</si>
  <si>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</si>
  <si>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</si>
  <si>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</si>
  <si>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</si>
  <si>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</si>
  <si>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</si>
  <si>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</si>
  <si>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</si>
  <si>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</si>
  <si>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</si>
  <si>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</si>
  <si>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</si>
  <si>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</si>
  <si>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</si>
  <si>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</si>
  <si>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</si>
  <si>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</si>
  <si>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</si>
  <si>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</si>
  <si>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</si>
  <si>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</si>
  <si>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</si>
  <si>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</si>
  <si>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</si>
  <si>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</si>
  <si>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</si>
  <si>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</si>
  <si>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</si>
  <si>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</si>
  <si>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</si>
  <si>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</si>
  <si>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</si>
  <si>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</si>
  <si>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</si>
  <si>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</si>
  <si>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</si>
  <si>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</si>
  <si>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</si>
  <si>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</si>
  <si>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</si>
  <si>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</si>
  <si>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</si>
  <si>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</si>
  <si>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</si>
  <si>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</si>
  <si>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</si>
  <si>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</si>
  <si>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</si>
  <si>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</si>
  <si>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</si>
  <si>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</si>
  <si>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</si>
  <si>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</si>
  <si>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</si>
  <si>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</si>
  <si>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</si>
  <si>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</si>
  <si>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</si>
  <si>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</si>
  <si>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</si>
  <si>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</si>
  <si>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</si>
  <si>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</si>
  <si>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</si>
  <si>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</si>
  <si>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</si>
  <si>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</si>
  <si>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</si>
  <si>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</si>
  <si>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</si>
  <si>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</si>
  <si>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</si>
  <si>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</si>
  <si>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</si>
  <si>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</si>
  <si>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</si>
  <si>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</si>
  <si>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</si>
  <si>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</si>
  <si>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</si>
  <si>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</si>
  <si>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</si>
  <si>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</si>
  <si>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</si>
  <si>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</si>
  <si>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</si>
  <si>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</si>
  <si>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</si>
  <si>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</si>
  <si>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</si>
  <si>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</si>
  <si>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</si>
  <si>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</si>
  <si>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</si>
  <si>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</si>
  <si>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</si>
  <si>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</si>
  <si>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</si>
  <si>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</si>
  <si>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</si>
  <si>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</si>
  <si>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</si>
  <si>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</si>
  <si>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</si>
  <si>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</si>
  <si>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</si>
  <si>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</si>
  <si>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</si>
  <si>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</si>
  <si>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</si>
  <si>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</si>
  <si>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</si>
  <si>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</si>
  <si>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</si>
  <si>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</si>
  <si>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</si>
  <si>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</si>
  <si>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</si>
  <si>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</si>
  <si>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</si>
  <si>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</si>
  <si>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</si>
  <si>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</si>
  <si>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</si>
  <si>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</si>
  <si>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</si>
  <si>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</si>
  <si>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</si>
  <si>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</si>
  <si>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</si>
  <si>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</si>
  <si>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</si>
  <si>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</si>
  <si>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</si>
  <si>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</si>
  <si>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</si>
  <si>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</si>
  <si>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</si>
  <si>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</si>
  <si>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</si>
  <si>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</si>
  <si>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</si>
  <si>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</si>
  <si>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</si>
  <si>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</si>
  <si>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</si>
  <si>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</si>
  <si>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</si>
  <si>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</si>
  <si>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</si>
  <si>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</si>
  <si>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</si>
  <si>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</si>
  <si>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</si>
  <si>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</si>
  <si>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</si>
  <si>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</si>
  <si>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</si>
  <si>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</si>
  <si>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</si>
  <si>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</si>
  <si>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</si>
  <si>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</si>
  <si>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</si>
  <si>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</si>
  <si>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</si>
  <si>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</si>
  <si>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</si>
  <si>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</si>
  <si>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</si>
  <si>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</si>
  <si>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</si>
  <si>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</si>
  <si>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</si>
  <si>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</si>
  <si>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</si>
  <si>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</si>
  <si>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</si>
  <si>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</si>
  <si>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</si>
  <si>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</si>
  <si>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</si>
  <si>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</si>
  <si>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</si>
  <si>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</si>
  <si>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</si>
  <si>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</si>
  <si>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</si>
  <si>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</si>
  <si>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</si>
  <si>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</si>
  <si>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</si>
  <si>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</si>
  <si>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</si>
  <si>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</si>
  <si>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</si>
  <si>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</si>
  <si>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</si>
  <si>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</si>
  <si>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</si>
  <si>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</si>
  <si>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</si>
  <si>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</si>
  <si>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</si>
  <si>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</si>
  <si>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</si>
  <si>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</si>
  <si>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</si>
  <si>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</si>
  <si>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</si>
  <si>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</si>
  <si>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</si>
  <si>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</si>
  <si>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</si>
  <si>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</si>
  <si>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</si>
  <si>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</si>
  <si>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</si>
  <si>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</si>
  <si>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</si>
  <si>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</si>
  <si>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</si>
  <si>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</si>
  <si>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</si>
  <si>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</si>
  <si>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</si>
  <si>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</si>
  <si>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</si>
  <si>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</si>
  <si>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</si>
  <si>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</si>
  <si>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</si>
  <si>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</si>
  <si>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</si>
  <si>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</si>
  <si>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</si>
  <si>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</si>
  <si>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</si>
  <si>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</si>
  <si>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</si>
  <si>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</si>
  <si>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</si>
  <si>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</si>
  <si>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</si>
  <si>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</si>
  <si>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</si>
  <si>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</si>
  <si>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</si>
  <si>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</si>
  <si>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</si>
  <si>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</si>
  <si>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</si>
  <si>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</si>
  <si>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</si>
  <si>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</si>
  <si>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</si>
  <si>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</si>
  <si>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</si>
  <si>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</si>
  <si>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</si>
  <si>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</si>
  <si>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</si>
  <si>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</si>
  <si>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</si>
  <si>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</si>
  <si>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</si>
  <si>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</si>
  <si>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</si>
  <si>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</si>
  <si>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</si>
  <si>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</si>
  <si>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</si>
  <si>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</si>
  <si>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</si>
  <si>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</si>
  <si>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</si>
  <si>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</si>
  <si>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</si>
  <si>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</si>
  <si>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</si>
  <si>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</si>
  <si>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</si>
  <si>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</si>
  <si>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</si>
  <si>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</si>
  <si>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</si>
  <si>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</si>
  <si>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</si>
  <si>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</si>
  <si>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</si>
  <si>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</si>
  <si>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</si>
  <si>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</si>
  <si>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</si>
  <si>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</si>
  <si>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</si>
  <si>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</si>
  <si>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</si>
  <si>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</si>
  <si>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</si>
  <si>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</si>
  <si>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</si>
  <si>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</si>
  <si>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</si>
  <si>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</si>
  <si>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</si>
  <si>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</si>
  <si>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</si>
  <si>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</si>
  <si>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</si>
  <si>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</si>
  <si>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</si>
  <si>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</si>
  <si>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</si>
  <si>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</si>
  <si>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</si>
  <si>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</si>
  <si>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</si>
  <si>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</si>
  <si>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</si>
  <si>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</si>
  <si>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</si>
  <si>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</si>
  <si>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</si>
  <si>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</si>
  <si>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</si>
  <si>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</si>
  <si>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</si>
  <si>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</si>
  <si>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</si>
  <si>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</si>
  <si>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</si>
  <si>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</si>
  <si>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</si>
  <si>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</si>
  <si>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</si>
  <si>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</si>
  <si>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</si>
  <si>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</si>
  <si>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</si>
  <si>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</si>
  <si>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</si>
  <si>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</si>
  <si>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</si>
  <si>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</si>
  <si>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</si>
  <si>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</si>
  <si>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</si>
  <si>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</si>
  <si>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</si>
  <si>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</si>
  <si>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</si>
  <si>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</si>
  <si>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</si>
  <si>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</si>
  <si>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</si>
  <si>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</si>
  <si>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</si>
  <si>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</si>
  <si>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</si>
  <si>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</si>
  <si>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</si>
  <si>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</si>
  <si>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</si>
  <si>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</si>
  <si>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</si>
  <si>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</si>
  <si>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</si>
  <si>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</si>
  <si>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</si>
  <si>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</si>
  <si>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</si>
  <si>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</si>
  <si>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</si>
  <si>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</si>
  <si>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</si>
  <si>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</si>
  <si>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</si>
  <si>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</si>
  <si>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</si>
  <si>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</si>
  <si>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</si>
  <si>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</si>
  <si>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</si>
  <si>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</si>
  <si>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</si>
  <si>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</si>
  <si>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</si>
  <si>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</si>
  <si>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</si>
  <si>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</si>
  <si>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</si>
  <si>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</si>
  <si>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</si>
  <si>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</si>
  <si>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</si>
  <si>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</si>
  <si>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</si>
  <si>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</si>
  <si>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</si>
  <si>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</si>
  <si>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</si>
  <si>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</si>
  <si>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</si>
  <si>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</si>
  <si>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</si>
  <si>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</si>
  <si>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</si>
  <si>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</si>
  <si>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</si>
  <si>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</si>
  <si>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</si>
  <si>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</si>
  <si>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</si>
  <si>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</si>
  <si>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</si>
  <si>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</si>
  <si>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</si>
  <si>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</si>
  <si>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</si>
  <si>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</si>
  <si>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</si>
  <si>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</si>
  <si>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</si>
  <si>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</si>
  <si>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</si>
  <si>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</si>
  <si>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</si>
  <si>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</si>
  <si>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</si>
  <si>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</si>
  <si>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</si>
  <si>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</si>
  <si>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</si>
  <si>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</si>
  <si>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</si>
  <si>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</si>
  <si>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</si>
  <si>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</si>
  <si>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</si>
  <si>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</si>
  <si>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</si>
  <si>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</si>
  <si>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</si>
  <si>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</si>
  <si>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</si>
  <si>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</si>
  <si>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</si>
  <si>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</si>
  <si>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</si>
  <si>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</si>
  <si>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</si>
  <si>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</si>
  <si>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</si>
  <si>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</si>
  <si>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</si>
  <si>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</si>
  <si>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</si>
  <si>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</si>
  <si>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</si>
  <si>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</si>
  <si>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</si>
  <si>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</si>
  <si>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</si>
  <si>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</si>
  <si>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</si>
  <si>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</si>
  <si>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</si>
  <si>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</si>
  <si>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</si>
  <si>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</si>
  <si>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</si>
  <si>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</si>
  <si>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</si>
  <si>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</si>
  <si>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</si>
  <si>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</si>
  <si>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</si>
  <si>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</si>
  <si>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</si>
  <si>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</si>
  <si>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</si>
  <si>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</si>
  <si>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</si>
  <si>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</si>
  <si>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</si>
  <si>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</si>
  <si>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</si>
  <si>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</si>
  <si>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</si>
  <si>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</si>
  <si>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</si>
  <si>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</si>
  <si>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</si>
  <si>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</si>
  <si>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</si>
  <si>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</si>
  <si>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</si>
  <si>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</si>
  <si>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</si>
  <si>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</si>
  <si>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</si>
  <si>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</si>
  <si>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</si>
  <si>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</si>
  <si>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</si>
  <si>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</si>
  <si>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</si>
  <si>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</si>
  <si>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</si>
  <si>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</si>
  <si>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</si>
  <si>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</si>
  <si>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</si>
  <si>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</si>
  <si>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</si>
  <si>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</si>
  <si>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</si>
  <si>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</si>
  <si>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</si>
  <si>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</si>
  <si>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</si>
  <si>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</si>
  <si>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</si>
  <si>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</si>
  <si>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</si>
  <si>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</si>
  <si>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</si>
  <si>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</si>
  <si>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</si>
  <si>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</si>
  <si>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</si>
  <si>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</si>
  <si>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</si>
  <si>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</si>
  <si>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</si>
  <si>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</si>
  <si>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</si>
  <si>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</si>
  <si>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</si>
  <si>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</si>
  <si>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</si>
  <si>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</si>
  <si>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</si>
  <si>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</si>
  <si>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</si>
  <si>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</si>
  <si>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</si>
  <si>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</si>
  <si>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</si>
  <si>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</si>
  <si>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</si>
  <si>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</si>
  <si>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</si>
  <si>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</si>
  <si>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</si>
  <si>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</si>
  <si>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</si>
  <si>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</si>
  <si>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</si>
  <si>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</si>
  <si>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</si>
  <si>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</si>
  <si>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</si>
  <si>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</si>
  <si>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</si>
  <si>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</si>
  <si>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</si>
  <si>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</si>
  <si>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</si>
  <si>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</si>
  <si>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</si>
  <si>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</si>
  <si>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</si>
  <si>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</si>
  <si>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</si>
  <si>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</si>
  <si>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</si>
  <si>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</si>
  <si>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</si>
  <si>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</si>
  <si>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</si>
  <si>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</si>
  <si>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</si>
  <si>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</si>
  <si>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</si>
  <si>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</si>
  <si>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</si>
  <si>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</si>
  <si>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</si>
  <si>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</si>
  <si>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</si>
  <si>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</si>
  <si>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</si>
  <si>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</si>
  <si>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</si>
  <si>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</si>
  <si>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</si>
  <si>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</si>
  <si>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</si>
  <si>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</si>
  <si>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</si>
  <si>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</si>
  <si>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</si>
  <si>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</si>
  <si>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</si>
  <si>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</si>
  <si>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</si>
  <si>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</si>
  <si>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</si>
  <si>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</si>
  <si>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</si>
  <si>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</si>
  <si>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</si>
  <si>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</si>
  <si>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</si>
  <si>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</si>
  <si>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</si>
  <si>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</si>
  <si>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</si>
  <si>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</si>
  <si>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</si>
  <si>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</si>
  <si>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</si>
  <si>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</si>
  <si>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</si>
  <si>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</si>
  <si>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</si>
  <si>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</si>
  <si>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</si>
  <si>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</si>
  <si>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</si>
  <si>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</si>
  <si>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</si>
  <si>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</si>
  <si>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</si>
  <si>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</si>
  <si>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</si>
  <si>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</si>
  <si>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</si>
  <si>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</si>
  <si>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</si>
  <si>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</si>
  <si>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</si>
  <si>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</si>
  <si>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</si>
  <si>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</si>
  <si>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</si>
  <si>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</si>
  <si>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</si>
  <si>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</si>
  <si>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</si>
  <si>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</si>
  <si>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</si>
  <si>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</si>
  <si>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</si>
  <si>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</si>
  <si>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</si>
  <si>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</si>
  <si>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</si>
  <si>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</si>
  <si>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</si>
  <si>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</si>
  <si>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</si>
  <si>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</si>
  <si>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</si>
  <si>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</si>
  <si>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</si>
  <si>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</si>
  <si>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</si>
  <si>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</si>
  <si>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</si>
  <si>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</si>
  <si>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</si>
  <si>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</si>
  <si>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</si>
  <si>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</si>
  <si>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</si>
  <si>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</si>
  <si>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</si>
  <si>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</si>
  <si>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</si>
  <si>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</si>
  <si>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</si>
  <si>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</si>
  <si>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</si>
  <si>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</si>
  <si>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</si>
  <si>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</si>
  <si>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</si>
  <si>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</si>
  <si>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</si>
  <si>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</si>
  <si>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</si>
  <si>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</si>
  <si>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</si>
  <si>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</si>
  <si>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</si>
  <si>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</si>
  <si>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</si>
  <si>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</si>
  <si>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</si>
  <si>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</si>
  <si>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</si>
  <si>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</si>
  <si>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</si>
  <si>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</si>
  <si>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</si>
  <si>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</si>
  <si>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</si>
  <si>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</si>
  <si>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</si>
  <si>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</si>
  <si>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</si>
  <si>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</si>
  <si>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</si>
  <si>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</si>
  <si>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</si>
  <si>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</si>
  <si>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</si>
  <si>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</si>
  <si>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</si>
  <si>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</si>
  <si>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</si>
  <si>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</si>
  <si>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</si>
  <si>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</si>
  <si>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</si>
  <si>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</si>
  <si>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</si>
  <si>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</si>
  <si>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</si>
  <si>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</si>
  <si>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</si>
  <si>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</si>
  <si>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</si>
  <si>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</si>
  <si>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</si>
  <si>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</si>
  <si>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</si>
  <si>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</si>
  <si>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</si>
  <si>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</si>
  <si>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</si>
  <si>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</si>
  <si>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</si>
  <si>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</si>
  <si>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</si>
  <si>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</si>
  <si>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</si>
  <si>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</si>
  <si>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</si>
  <si>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</si>
  <si>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</si>
  <si>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</si>
  <si>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</si>
  <si>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</si>
  <si>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</si>
  <si>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</si>
  <si>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</si>
  <si>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</si>
  <si>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</si>
  <si>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</si>
  <si>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</si>
  <si>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</si>
  <si>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</si>
  <si>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</si>
  <si>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</si>
  <si>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</si>
  <si>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</si>
  <si>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</si>
  <si>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</si>
  <si>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</si>
  <si>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</si>
  <si>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</si>
  <si>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</si>
  <si>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</si>
  <si>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</si>
  <si>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</si>
  <si>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</si>
  <si>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</si>
  <si>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</si>
  <si>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</si>
  <si>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</si>
  <si>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</si>
  <si>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</si>
  <si>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</si>
  <si>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</si>
  <si>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</si>
  <si>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</si>
  <si>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</si>
  <si>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</si>
  <si>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</si>
  <si>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</si>
  <si>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</si>
  <si>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</si>
  <si>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</si>
  <si>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</si>
  <si>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</si>
  <si>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</si>
  <si>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</si>
  <si>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</si>
  <si>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</si>
  <si>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</si>
  <si>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</si>
  <si>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</si>
  <si>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</si>
  <si>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</si>
  <si>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</si>
  <si>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</si>
  <si>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</si>
  <si>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</si>
  <si>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</si>
  <si>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</si>
  <si>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</si>
  <si>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</si>
  <si>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</si>
  <si>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</si>
  <si>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</si>
  <si>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</si>
  <si>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</si>
  <si>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</si>
  <si>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</si>
  <si>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</si>
  <si>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</si>
  <si>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</si>
  <si>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</si>
  <si>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</si>
  <si>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</si>
  <si>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</si>
  <si>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</si>
  <si>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</si>
  <si>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</si>
  <si>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</si>
  <si>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</si>
  <si>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</si>
  <si>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</si>
  <si>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</si>
  <si>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</si>
  <si>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</si>
  <si>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</si>
  <si>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</si>
  <si>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</si>
  <si>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</si>
  <si>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</si>
  <si>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</si>
  <si>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</si>
  <si>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</si>
  <si>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</si>
  <si>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</si>
  <si>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</si>
  <si>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</si>
  <si>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</si>
  <si>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</si>
  <si>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</si>
  <si>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</si>
  <si>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</si>
  <si>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</si>
  <si>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</si>
  <si>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</si>
  <si>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</si>
  <si>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</si>
  <si>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</si>
  <si>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</si>
  <si>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</si>
  <si>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</si>
  <si>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</si>
  <si>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</si>
  <si>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</si>
  <si>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</si>
  <si>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</si>
  <si>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</si>
  <si>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</si>
  <si>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</si>
  <si>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</si>
  <si>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</si>
  <si>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</si>
  <si>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</si>
  <si>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</si>
  <si>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</si>
  <si>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</si>
  <si>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</si>
  <si>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</si>
  <si>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</si>
  <si>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</si>
  <si>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</si>
  <si>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</si>
  <si>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</si>
  <si>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</si>
  <si>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</si>
  <si>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</si>
  <si>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</si>
  <si>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</si>
  <si>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</si>
  <si>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</si>
  <si>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</si>
  <si>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</si>
  <si>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</si>
  <si>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</si>
  <si>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</si>
  <si>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</si>
  <si>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</si>
  <si>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</si>
  <si>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</si>
  <si>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</si>
  <si>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</si>
  <si>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</si>
  <si>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</si>
  <si>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</si>
  <si>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</si>
  <si>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</si>
  <si>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</si>
  <si>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</si>
  <si>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</si>
  <si>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</si>
  <si>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</si>
  <si>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</si>
  <si>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</si>
  <si>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</si>
  <si>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</si>
  <si>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</si>
  <si>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</si>
  <si>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</si>
  <si>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</si>
  <si>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</si>
  <si>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</si>
  <si>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</si>
  <si>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</si>
  <si>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</si>
  <si>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</si>
  <si>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</si>
  <si>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</si>
  <si>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</si>
  <si>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</si>
  <si>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</si>
  <si>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</si>
  <si>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</si>
  <si>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</si>
  <si>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</si>
  <si>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</si>
  <si>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</si>
  <si>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</si>
  <si>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</si>
  <si>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</si>
  <si>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</si>
  <si>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</si>
  <si>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</si>
  <si>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</si>
  <si>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</si>
  <si>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</si>
  <si>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</si>
  <si>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</si>
  <si>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</si>
  <si>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</si>
  <si>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</si>
  <si>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</si>
  <si>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</si>
  <si>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</si>
  <si>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</si>
  <si>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</si>
  <si>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</si>
  <si>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</si>
  <si>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</si>
  <si>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</si>
  <si>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</si>
  <si>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</si>
  <si>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</si>
  <si>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</si>
  <si>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</si>
  <si>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</si>
  <si>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</si>
  <si>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</si>
  <si>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</si>
  <si>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</si>
  <si>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</si>
  <si>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</si>
  <si>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</si>
  <si>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</si>
  <si>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</si>
  <si>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</si>
  <si>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</si>
  <si>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</si>
  <si>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</si>
  <si>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</si>
  <si>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</si>
  <si>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</si>
  <si>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</si>
  <si>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</si>
  <si>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</si>
  <si>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</si>
  <si>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</si>
  <si>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</si>
  <si>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</si>
  <si>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</si>
  <si>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</si>
  <si>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</si>
  <si>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</si>
  <si>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</si>
  <si>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</si>
  <si>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</si>
  <si>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</si>
  <si>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</si>
  <si>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</si>
  <si>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</si>
  <si>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</si>
  <si>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</si>
  <si>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</si>
  <si>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</si>
  <si>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</si>
  <si>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</si>
  <si>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</si>
  <si>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</si>
  <si>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</si>
  <si>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</si>
  <si>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</si>
  <si>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</si>
  <si>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</si>
  <si>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</si>
  <si>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</si>
  <si>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</si>
  <si>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</si>
  <si>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</si>
  <si>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</si>
  <si>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</si>
  <si>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</si>
  <si>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</si>
  <si>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</si>
  <si>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</si>
  <si>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</si>
  <si>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</si>
  <si>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</si>
  <si>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</si>
  <si>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</si>
  <si>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</si>
  <si>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</si>
  <si>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</si>
  <si>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</si>
  <si>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</si>
  <si>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</si>
  <si>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</si>
  <si>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</si>
  <si>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</si>
  <si>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</si>
  <si>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</si>
  <si>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</si>
  <si>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</si>
  <si>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</si>
  <si>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</si>
  <si>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</si>
  <si>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</si>
  <si>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</si>
  <si>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</si>
  <si>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</si>
  <si>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</si>
  <si>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</si>
  <si>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</si>
  <si>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</si>
  <si>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</si>
  <si>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</si>
  <si>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</si>
  <si>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</si>
  <si>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</si>
  <si>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</si>
  <si>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</si>
  <si>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</si>
  <si>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</si>
  <si>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</si>
  <si>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</si>
  <si>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</si>
  <si>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</si>
  <si>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</si>
  <si>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</si>
  <si>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</si>
  <si>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</si>
  <si>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</si>
  <si>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</si>
  <si>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</si>
  <si>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</si>
  <si>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</si>
  <si>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</si>
  <si>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</si>
  <si>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</si>
  <si>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</si>
  <si>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</si>
  <si>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</si>
  <si>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</si>
  <si>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</si>
  <si>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</si>
  <si>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</si>
  <si>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</si>
  <si>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</si>
  <si>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</si>
  <si>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</si>
  <si>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</si>
  <si>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</si>
  <si>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</si>
  <si>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</si>
  <si>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</si>
  <si>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</si>
  <si>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</si>
  <si>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</si>
  <si>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</si>
  <si>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</si>
  <si>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</si>
  <si>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</si>
  <si>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</si>
  <si>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</si>
  <si>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</si>
  <si>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</si>
  <si>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</si>
  <si>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</si>
  <si>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</si>
  <si>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</si>
  <si>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</si>
  <si>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</si>
  <si>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</si>
  <si>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</si>
  <si>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</si>
  <si>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</si>
  <si>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</si>
  <si>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</si>
  <si>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</si>
  <si>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</si>
  <si>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</si>
  <si>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</si>
  <si>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</si>
  <si>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</si>
  <si>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</si>
  <si>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</si>
  <si>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</si>
  <si>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</si>
  <si>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</si>
  <si>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</si>
  <si>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</si>
  <si>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</si>
  <si>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</si>
  <si>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</si>
  <si>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</si>
  <si>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</si>
  <si>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</si>
  <si>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</si>
  <si>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</si>
  <si>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</si>
  <si>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</si>
  <si>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</si>
  <si>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</si>
  <si>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</si>
  <si>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</si>
  <si>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</si>
  <si>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</si>
  <si>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</si>
  <si>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</si>
  <si>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</si>
  <si>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</si>
  <si>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</si>
  <si>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</si>
  <si>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</si>
  <si>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</si>
  <si>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</si>
  <si>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</si>
  <si>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</si>
  <si>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</si>
  <si>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</si>
  <si>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</si>
  <si>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</si>
  <si>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</si>
  <si>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</si>
  <si>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</si>
  <si>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</si>
  <si>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</si>
  <si>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</si>
  <si>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</si>
  <si>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</si>
  <si>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</si>
  <si>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</si>
  <si>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</si>
  <si>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</si>
  <si>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</si>
  <si>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</si>
  <si>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</si>
  <si>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</si>
  <si>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</si>
  <si>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</si>
  <si>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</si>
  <si>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</si>
  <si>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</si>
  <si>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</si>
  <si>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</si>
  <si>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</si>
  <si>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</si>
  <si>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</si>
  <si>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</si>
  <si>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</si>
  <si>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</si>
  <si>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</si>
  <si>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</si>
  <si>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</si>
  <si>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</si>
  <si>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</si>
  <si>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</si>
  <si>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</si>
  <si>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</si>
  <si>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</si>
  <si>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</si>
  <si>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</si>
  <si>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</si>
  <si>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</si>
  <si>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</si>
  <si>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</si>
  <si>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</si>
  <si>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</si>
  <si>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</si>
  <si>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</si>
  <si>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</si>
  <si>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</si>
  <si>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</si>
  <si>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</si>
  <si>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</si>
  <si>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</si>
  <si>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</si>
  <si>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</si>
  <si>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</si>
  <si>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</si>
  <si>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</si>
  <si>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</si>
  <si>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</si>
  <si>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</si>
  <si>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</si>
  <si>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</si>
  <si>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</si>
  <si>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</si>
  <si>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</si>
  <si>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</si>
  <si>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</si>
  <si>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</si>
  <si>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</si>
  <si>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</si>
  <si>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</si>
  <si>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</si>
  <si>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</si>
  <si>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</si>
  <si>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</si>
  <si>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</si>
  <si>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</si>
  <si>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</si>
  <si>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</si>
  <si>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</si>
  <si>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</si>
  <si>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</si>
  <si>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</si>
  <si>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</si>
  <si>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</si>
  <si>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</si>
  <si>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</si>
  <si>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</si>
  <si>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</si>
  <si>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</si>
  <si>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</si>
  <si>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</si>
  <si>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</si>
  <si>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</si>
  <si>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</si>
  <si>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</si>
  <si>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</si>
  <si>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</si>
  <si>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</si>
  <si>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</si>
  <si>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</si>
  <si>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</si>
  <si>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</si>
  <si>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</si>
  <si>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</si>
  <si>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</si>
  <si>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</si>
  <si>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</si>
  <si>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</si>
  <si>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</si>
  <si>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</si>
  <si>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</si>
  <si>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</si>
  <si>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</si>
  <si>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</si>
  <si>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</si>
  <si>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</si>
  <si>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</si>
  <si>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</si>
  <si>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</si>
  <si>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</si>
  <si>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</si>
  <si>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</si>
  <si>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</si>
  <si>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</si>
  <si>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</si>
  <si>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</si>
  <si>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</si>
  <si>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</si>
  <si>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</si>
  <si>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</si>
  <si>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</si>
  <si>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</si>
  <si>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</si>
  <si>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</si>
  <si>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</si>
  <si>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</si>
  <si>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</si>
  <si>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</si>
  <si>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</si>
  <si>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</si>
  <si>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</si>
  <si>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</si>
  <si>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</si>
  <si>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</si>
  <si>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</si>
  <si>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</si>
  <si>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</si>
  <si>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</si>
  <si>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</si>
  <si>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</si>
  <si>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</si>
  <si>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</si>
  <si>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</si>
  <si>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</si>
  <si>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</si>
  <si>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</si>
  <si>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</si>
  <si>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</si>
  <si>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</si>
  <si>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</si>
  <si>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</si>
  <si>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</si>
  <si>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</si>
  <si>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</si>
  <si>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</si>
  <si>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</si>
  <si>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</si>
  <si>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</si>
  <si>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</si>
  <si>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</si>
  <si>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</si>
  <si>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</si>
  <si>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</si>
  <si>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</si>
  <si>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</si>
  <si>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</si>
  <si>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</si>
  <si>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</si>
  <si>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</si>
  <si>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</si>
  <si>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</si>
  <si>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</si>
  <si>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</si>
  <si>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</si>
  <si>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</si>
  <si>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</si>
  <si>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</si>
  <si>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</si>
  <si>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</si>
  <si>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</si>
  <si>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</si>
  <si>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</si>
  <si>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</si>
  <si>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</si>
  <si>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</si>
  <si>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</si>
  <si>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</si>
  <si>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</si>
  <si>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</si>
  <si>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</si>
  <si>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</si>
  <si>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</si>
  <si>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</si>
  <si>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</si>
  <si>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</si>
  <si>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</si>
  <si>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</si>
  <si>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</si>
  <si>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</si>
  <si>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</si>
  <si>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</si>
  <si>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</si>
  <si>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</si>
  <si>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</si>
  <si>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</si>
  <si>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</si>
  <si>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</si>
  <si>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</si>
  <si>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</si>
  <si>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</si>
  <si>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</si>
  <si>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</si>
  <si>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</si>
  <si>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</si>
  <si>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</si>
  <si>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</si>
  <si>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</si>
  <si>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</si>
  <si>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</si>
  <si>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</si>
  <si>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</si>
  <si>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</si>
  <si>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</si>
  <si>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</si>
  <si>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</si>
  <si>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</si>
  <si>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</si>
  <si>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</si>
  <si>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</si>
  <si>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</si>
  <si>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</si>
  <si>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</si>
  <si>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</si>
  <si>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</si>
  <si>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</si>
  <si>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</si>
  <si>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</si>
  <si>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</si>
  <si>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</si>
  <si>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</si>
  <si>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</si>
  <si>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</si>
  <si>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</si>
  <si>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</si>
  <si>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</si>
  <si>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</si>
  <si>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</si>
  <si>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</si>
  <si>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</si>
  <si>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</si>
  <si>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</si>
  <si>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</si>
  <si>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</si>
  <si>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</si>
  <si>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</si>
  <si>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</si>
  <si>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</si>
  <si>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</si>
  <si>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</si>
  <si>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</si>
  <si>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</si>
  <si>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</si>
  <si>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</si>
  <si>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</si>
  <si>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</si>
  <si>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</si>
  <si>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</si>
  <si>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</si>
  <si>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</si>
  <si>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</si>
  <si>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</si>
  <si>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</si>
  <si>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</si>
  <si>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</si>
  <si>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</si>
  <si>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</si>
  <si>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</si>
  <si>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</si>
  <si>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</si>
  <si>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</si>
  <si>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</si>
  <si>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</si>
  <si>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</si>
  <si>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</si>
  <si>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</si>
  <si>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</si>
  <si>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</si>
  <si>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</si>
  <si>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</si>
  <si>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</si>
  <si>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</si>
  <si>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</si>
  <si>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</si>
  <si>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</si>
  <si>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</si>
  <si>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</si>
  <si>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</si>
  <si>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</si>
  <si>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</si>
  <si>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</si>
  <si>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</si>
  <si>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</si>
  <si>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</si>
  <si>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</si>
  <si>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</si>
  <si>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</si>
  <si>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</si>
  <si>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</si>
  <si>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</si>
  <si>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</si>
  <si>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</si>
  <si>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</si>
  <si>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</si>
  <si>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</si>
  <si>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</si>
  <si>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</si>
  <si>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</si>
  <si>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</si>
  <si>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</si>
  <si>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</si>
  <si>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</si>
  <si>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</si>
  <si>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</si>
  <si>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</si>
  <si>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</si>
  <si>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</si>
  <si>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</si>
  <si>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</si>
  <si>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</si>
  <si>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</si>
  <si>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</si>
  <si>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</si>
  <si>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</si>
  <si>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</si>
  <si>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</si>
  <si>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</si>
  <si>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</si>
  <si>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</si>
  <si>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</si>
  <si>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</si>
  <si>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</si>
  <si>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</si>
  <si>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</si>
  <si>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</si>
  <si>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</si>
  <si>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</si>
  <si>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</si>
  <si>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</si>
  <si>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</si>
  <si>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</si>
  <si>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</si>
  <si>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</si>
  <si>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</si>
  <si>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</si>
  <si>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</si>
  <si>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</si>
  <si>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</si>
  <si>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</si>
  <si>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</si>
  <si>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</si>
  <si>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</si>
  <si>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</si>
  <si>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</si>
  <si>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</si>
  <si>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</si>
  <si>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</si>
  <si>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</si>
  <si>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</si>
  <si>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</si>
  <si>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</si>
  <si>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</si>
  <si>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</si>
  <si>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</si>
  <si>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</si>
  <si>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</si>
  <si>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</si>
  <si>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</si>
  <si>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</si>
  <si>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</si>
  <si>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</si>
  <si>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</si>
  <si>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</si>
  <si>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</si>
  <si>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</si>
  <si>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</si>
  <si>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</si>
  <si>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</si>
  <si>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</si>
  <si>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</si>
  <si>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</si>
  <si>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</si>
  <si>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</si>
  <si>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</si>
  <si>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</si>
  <si>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</si>
  <si>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</si>
  <si>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</si>
  <si>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</si>
  <si>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</si>
  <si>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</si>
  <si>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</si>
  <si>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</si>
  <si>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</si>
  <si>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</si>
  <si>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</si>
  <si>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</si>
  <si>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</si>
  <si>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</si>
  <si>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</si>
  <si>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</si>
  <si>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</si>
  <si>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</si>
  <si>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</si>
  <si>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</si>
  <si>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</si>
  <si>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</si>
  <si>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</si>
  <si>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</si>
  <si>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</si>
  <si>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</si>
  <si>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</si>
  <si>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</si>
  <si>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</si>
  <si>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</si>
  <si>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</si>
  <si>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</si>
  <si>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</si>
  <si>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</si>
  <si>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</si>
  <si>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</si>
  <si>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</si>
  <si>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</si>
  <si>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</si>
  <si>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</si>
  <si>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</si>
  <si>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</si>
  <si>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</si>
  <si>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</si>
  <si>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</si>
  <si>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</si>
  <si>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</si>
  <si>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</si>
  <si>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</si>
  <si>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</si>
  <si>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</si>
  <si>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</si>
  <si>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</si>
  <si>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</si>
  <si>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</si>
  <si>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</si>
  <si>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</si>
  <si>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</si>
  <si>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</si>
  <si>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</si>
  <si>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</si>
  <si>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</si>
  <si>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</si>
  <si>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</si>
  <si>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</si>
  <si>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</si>
  <si>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</si>
  <si>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</si>
  <si>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</si>
  <si>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</si>
  <si>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</si>
  <si>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</si>
  <si>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</si>
  <si>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</si>
  <si>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</si>
  <si>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</si>
  <si>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</si>
  <si>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</si>
  <si>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</si>
  <si>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</si>
  <si>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</si>
  <si>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</si>
  <si>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</si>
  <si>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</si>
  <si>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</si>
  <si>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</si>
  <si>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</si>
  <si>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</si>
  <si>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</si>
  <si>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</si>
  <si>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</si>
  <si>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</si>
  <si>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</si>
  <si>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</si>
  <si>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</si>
  <si>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</si>
  <si>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</si>
  <si>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</si>
  <si>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</si>
  <si>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</si>
  <si>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</si>
  <si>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</si>
  <si>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</si>
  <si>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</si>
  <si>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</si>
  <si>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</si>
  <si>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</si>
  <si>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</si>
  <si>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</si>
  <si>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</si>
  <si>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</si>
  <si>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</si>
  <si>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</si>
  <si>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</si>
  <si>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</si>
  <si>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</si>
  <si>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</si>
  <si>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</si>
  <si>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</si>
  <si>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</si>
  <si>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</si>
  <si>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</si>
  <si>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</si>
  <si>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</si>
  <si>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</si>
  <si>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</si>
  <si>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</si>
  <si>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</si>
  <si>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</si>
  <si>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</si>
  <si>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</si>
  <si>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</si>
  <si>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</si>
  <si>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</si>
  <si>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</si>
  <si>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</si>
  <si>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</si>
  <si>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</si>
  <si>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</si>
  <si>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</si>
  <si>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</si>
  <si>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</si>
  <si>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</si>
  <si>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</si>
  <si>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</si>
  <si>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</si>
  <si>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</si>
  <si>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</si>
  <si>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</si>
  <si>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</si>
  <si>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</si>
  <si>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</si>
  <si>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</si>
  <si>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</si>
  <si>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</si>
  <si>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</si>
  <si>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</si>
  <si>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</si>
  <si>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</si>
  <si>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</si>
  <si>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</si>
  <si>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</si>
  <si>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</si>
  <si>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</si>
  <si>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</si>
  <si>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</si>
  <si>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</si>
  <si>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</si>
  <si>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</si>
  <si>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</si>
  <si>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</si>
  <si>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</si>
  <si>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</si>
  <si>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</si>
  <si>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</si>
  <si>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</si>
  <si>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</si>
  <si>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</si>
  <si>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</si>
  <si>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</si>
  <si>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</si>
  <si>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</si>
  <si>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</si>
  <si>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</si>
  <si>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</si>
  <si>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</si>
  <si>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</si>
  <si>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</si>
  <si>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</si>
  <si>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</si>
  <si>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</si>
  <si>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</si>
  <si>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</si>
  <si>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</si>
  <si>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</si>
  <si>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</si>
  <si>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</si>
  <si>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</si>
  <si>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</si>
  <si>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</si>
  <si>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</si>
  <si>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</si>
  <si>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</si>
  <si>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</si>
  <si>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</si>
  <si>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</si>
  <si>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</si>
  <si>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</si>
  <si>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</si>
  <si>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</si>
  <si>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</si>
  <si>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</si>
  <si>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</si>
  <si>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</si>
  <si>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</si>
  <si>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</si>
  <si>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</si>
  <si>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</si>
  <si>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</si>
  <si>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</si>
  <si>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</si>
  <si>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</si>
  <si>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</si>
  <si>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</si>
  <si>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</si>
  <si>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</si>
  <si>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</si>
  <si>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</si>
  <si>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</si>
  <si>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</si>
  <si>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</si>
  <si>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</si>
  <si>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</si>
  <si>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</si>
  <si>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</si>
  <si>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</si>
  <si>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</si>
  <si>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</si>
  <si>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</si>
  <si>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</si>
  <si>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</si>
  <si>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</si>
  <si>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</si>
  <si>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</si>
  <si>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</si>
  <si>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</si>
  <si>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</si>
  <si>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</si>
  <si>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</si>
  <si>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</si>
  <si>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</si>
  <si>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</si>
  <si>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</si>
  <si>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</si>
  <si>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</si>
  <si>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</si>
  <si>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</si>
  <si>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</si>
  <si>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</si>
  <si>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</si>
  <si>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</si>
  <si>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</si>
  <si>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</si>
  <si>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</si>
  <si>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</si>
  <si>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</si>
  <si>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</si>
  <si>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</si>
  <si>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</si>
  <si>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</si>
  <si>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</si>
  <si>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</si>
  <si>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</si>
  <si>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</si>
  <si>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</si>
  <si>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</si>
  <si>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</si>
  <si>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</si>
  <si>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</si>
  <si>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</si>
  <si>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</si>
  <si>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</si>
  <si>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</si>
  <si>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</si>
  <si>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</si>
  <si>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</si>
  <si>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</si>
  <si>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</si>
  <si>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</si>
  <si>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</si>
  <si>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</si>
  <si>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</si>
  <si>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</si>
  <si>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</si>
  <si>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</si>
  <si>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</si>
  <si>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</si>
  <si>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</si>
  <si>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</si>
  <si>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</si>
  <si>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</si>
  <si>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</si>
  <si>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</si>
  <si>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</si>
  <si>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</si>
  <si>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</si>
  <si>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</si>
  <si>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</si>
  <si>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</si>
  <si>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</si>
  <si>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</si>
  <si>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</si>
  <si>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</si>
  <si>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</si>
  <si>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</si>
  <si>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</si>
  <si>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</si>
  <si>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</si>
  <si>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</si>
  <si>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</si>
  <si>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</si>
  <si>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</si>
  <si>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</si>
  <si>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</si>
  <si>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</si>
  <si>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</si>
  <si>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</si>
  <si>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</si>
  <si>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</si>
  <si>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</si>
  <si>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</si>
  <si>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</si>
  <si>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</si>
  <si>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</si>
  <si>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</si>
  <si>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</si>
  <si>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</si>
  <si>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</si>
  <si>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</si>
  <si>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</si>
  <si>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</si>
  <si>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</si>
  <si>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</si>
  <si>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</si>
  <si>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</si>
  <si>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</si>
  <si>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</si>
  <si>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</si>
  <si>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</si>
  <si>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</si>
  <si>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</si>
  <si>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</si>
  <si>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</si>
  <si>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</si>
  <si>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</si>
  <si>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</si>
  <si>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</si>
  <si>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</si>
  <si>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</si>
  <si>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</si>
  <si>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</si>
  <si>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</si>
  <si>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</si>
  <si>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</si>
  <si>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</si>
  <si>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</si>
  <si>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</si>
  <si>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</si>
  <si>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</si>
  <si>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</si>
  <si>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</si>
  <si>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</si>
  <si>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</si>
  <si>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</si>
  <si>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</si>
  <si>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</si>
  <si>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</si>
  <si>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</si>
  <si>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</si>
  <si>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</si>
  <si>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</si>
  <si>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</si>
  <si>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</si>
  <si>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</si>
  <si>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</si>
  <si>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</si>
  <si>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</si>
  <si>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</si>
  <si>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</si>
  <si>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</si>
  <si>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</si>
  <si>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</si>
  <si>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</si>
  <si>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</si>
  <si>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</si>
  <si>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</si>
  <si>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</si>
  <si>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</si>
  <si>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</si>
  <si>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</si>
  <si>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</si>
  <si>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</si>
  <si>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</si>
  <si>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</si>
  <si>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</si>
  <si>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</si>
  <si>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</si>
  <si>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</si>
  <si>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</si>
  <si>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</si>
  <si>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</si>
  <si>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</si>
  <si>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</si>
  <si>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</si>
  <si>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</si>
  <si>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</si>
  <si>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</si>
  <si>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</si>
  <si>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</si>
  <si>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</si>
  <si>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</si>
  <si>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</si>
  <si>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</si>
  <si>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</si>
  <si>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</si>
  <si>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</si>
  <si>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</si>
  <si>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</si>
  <si>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</si>
  <si>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</si>
  <si>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</si>
  <si>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</si>
  <si>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</si>
  <si>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</si>
  <si>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</si>
  <si>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</si>
  <si>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</si>
  <si>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</si>
  <si>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</si>
  <si>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</si>
  <si>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</si>
  <si>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</si>
  <si>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</si>
  <si>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</si>
  <si>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</si>
  <si>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</si>
  <si>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</si>
  <si>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</si>
  <si>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</si>
  <si>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</si>
  <si>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</si>
  <si>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</si>
  <si>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</si>
  <si>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</si>
  <si>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</si>
  <si>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</si>
  <si>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</si>
  <si>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</si>
  <si>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</si>
  <si>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</si>
  <si>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</si>
  <si>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</si>
  <si>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</si>
  <si>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</si>
  <si>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</si>
  <si>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</si>
  <si>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</si>
  <si>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</si>
  <si>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</si>
  <si>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</si>
  <si>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</si>
  <si>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</si>
  <si>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</si>
  <si>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</si>
  <si>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</si>
  <si>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</si>
  <si>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</si>
  <si>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</si>
  <si>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</si>
  <si>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</si>
  <si>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</si>
  <si>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</si>
  <si>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</si>
  <si>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</si>
  <si>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</si>
  <si>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</si>
  <si>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</si>
  <si>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</si>
  <si>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</si>
  <si>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</si>
  <si>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</si>
  <si>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</si>
  <si>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</si>
  <si>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</si>
  <si>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</si>
  <si>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</si>
  <si>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</si>
  <si>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</si>
  <si>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</si>
  <si>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</si>
  <si>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</si>
  <si>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</si>
  <si>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</si>
  <si>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</si>
  <si>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</si>
  <si>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</si>
  <si>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</si>
  <si>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</si>
  <si>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</si>
  <si>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</si>
  <si>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</si>
  <si>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</si>
  <si>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</si>
  <si>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</si>
  <si>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</si>
  <si>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</si>
  <si>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</si>
  <si>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</si>
  <si>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</si>
  <si>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</si>
  <si>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</si>
  <si>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</si>
  <si>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</si>
  <si>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</si>
  <si>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</si>
  <si>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</si>
  <si>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</si>
  <si>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</si>
  <si>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</si>
  <si>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</si>
  <si>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</si>
  <si>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</si>
  <si>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</si>
  <si>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</si>
  <si>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</si>
  <si>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</si>
  <si>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</si>
  <si>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</si>
  <si>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</si>
  <si>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</si>
  <si>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</si>
  <si>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</si>
  <si>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</si>
  <si>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</si>
  <si>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</si>
  <si>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</si>
  <si>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</si>
  <si>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</si>
  <si>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</si>
  <si>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</si>
  <si>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</si>
  <si>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</si>
  <si>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</si>
  <si>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</si>
  <si>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</si>
  <si>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</si>
  <si>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</si>
  <si>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</si>
  <si>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</si>
  <si>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</si>
  <si>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</si>
  <si>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</si>
  <si>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</si>
  <si>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</si>
  <si>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</si>
  <si>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</si>
  <si>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</si>
  <si>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</si>
  <si>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</si>
  <si>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</si>
  <si>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</si>
  <si>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</si>
  <si>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</si>
  <si>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</si>
  <si>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</si>
  <si>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</si>
  <si>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</si>
  <si>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</si>
  <si>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</si>
  <si>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</si>
  <si>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</si>
  <si>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</si>
  <si>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</si>
  <si>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</si>
  <si>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</si>
  <si>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</si>
  <si>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</si>
  <si>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</si>
  <si>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</si>
  <si>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</si>
  <si>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</si>
  <si>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</si>
  <si>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</si>
  <si>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</si>
  <si>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</si>
  <si>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</si>
  <si>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</si>
  <si>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</si>
  <si>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</si>
  <si>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</si>
  <si>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</si>
  <si>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</si>
  <si>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</si>
  <si>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</si>
  <si>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</si>
  <si>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</si>
  <si>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</si>
  <si>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</si>
  <si>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</si>
  <si>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</si>
  <si>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</si>
  <si>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</si>
  <si>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</si>
  <si>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</si>
  <si>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</si>
  <si>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</si>
  <si>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</si>
  <si>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</si>
  <si>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</si>
  <si>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</si>
  <si>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</si>
  <si>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</si>
  <si>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</si>
  <si>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</si>
  <si>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</si>
  <si>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</si>
  <si>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</si>
  <si>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</si>
  <si>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</si>
  <si>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</si>
  <si>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</si>
  <si>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</si>
  <si>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</si>
  <si>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</si>
  <si>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</si>
  <si>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</si>
  <si>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</si>
  <si>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</si>
  <si>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</si>
  <si>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</si>
  <si>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</si>
  <si>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</si>
  <si>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</si>
  <si>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</si>
  <si>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</si>
  <si>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</si>
  <si>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</si>
  <si>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</si>
  <si>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</si>
  <si>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</si>
  <si>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</si>
  <si>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</si>
  <si>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</si>
  <si>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</si>
  <si>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</si>
  <si>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</si>
  <si>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</si>
  <si>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</si>
  <si>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</si>
  <si>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</si>
  <si>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</si>
  <si>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</si>
  <si>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</si>
  <si>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</si>
  <si>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</si>
  <si>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</si>
  <si>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</si>
  <si>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</si>
  <si>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</si>
  <si>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</si>
  <si>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</si>
  <si>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</si>
  <si>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</si>
  <si>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</si>
  <si>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</si>
  <si>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</si>
  <si>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</si>
  <si>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</si>
  <si>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</si>
  <si>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</si>
  <si>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</si>
  <si>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</si>
  <si>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</si>
  <si>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</si>
  <si>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</si>
  <si>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</si>
  <si>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</si>
  <si>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</si>
  <si>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</si>
  <si>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</si>
  <si>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</si>
  <si>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</si>
  <si>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</si>
  <si>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</si>
  <si>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</si>
  <si>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</si>
  <si>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</si>
  <si>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</si>
  <si>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</si>
  <si>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</si>
  <si>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</si>
  <si>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</si>
  <si>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</si>
  <si>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</si>
  <si>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</si>
  <si>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</si>
  <si>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</si>
  <si>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</si>
  <si>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</si>
  <si>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</si>
  <si>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</si>
  <si>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</si>
  <si>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</si>
  <si>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</si>
  <si>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</si>
  <si>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</si>
  <si>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</si>
  <si>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</si>
  <si>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</si>
  <si>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</si>
  <si>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</si>
  <si>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</si>
  <si>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</si>
  <si>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</si>
  <si>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</si>
  <si>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</si>
  <si>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</si>
  <si>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</si>
  <si>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</si>
  <si>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</si>
  <si>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</si>
  <si>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</si>
  <si>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</si>
  <si>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</si>
  <si>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</si>
  <si>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</si>
  <si>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</si>
  <si>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</si>
  <si>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</si>
  <si>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</si>
  <si>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</si>
  <si>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</si>
  <si>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</si>
  <si>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</si>
  <si>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</si>
  <si>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</si>
  <si>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</si>
  <si>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</si>
  <si>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</si>
  <si>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</si>
  <si>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</si>
  <si>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</si>
  <si>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</si>
  <si>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</si>
  <si>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</si>
  <si>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</si>
  <si>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</si>
  <si>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</si>
  <si>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</si>
  <si>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</si>
  <si>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</si>
  <si>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</si>
  <si>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</si>
  <si>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</si>
  <si>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</si>
  <si>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</si>
  <si>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</si>
  <si>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</si>
  <si>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</si>
  <si>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</si>
  <si>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</si>
  <si>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</si>
  <si>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</si>
  <si>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</si>
  <si>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</si>
  <si>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</si>
  <si>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</si>
  <si>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</si>
  <si>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</si>
  <si>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</si>
  <si>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</si>
  <si>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</si>
  <si>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</si>
  <si>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</si>
  <si>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</si>
  <si>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</si>
  <si>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</si>
  <si>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</si>
  <si>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</si>
  <si>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</si>
  <si>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</si>
  <si>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</si>
  <si>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</si>
  <si>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</si>
  <si>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</si>
  <si>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</si>
  <si>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</si>
  <si>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</si>
  <si>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</si>
  <si>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</si>
  <si>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</si>
  <si>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</si>
  <si>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</si>
  <si>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</si>
  <si>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</si>
  <si>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</si>
  <si>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</si>
  <si>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</si>
  <si>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</si>
  <si>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</si>
  <si>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</si>
  <si>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</si>
  <si>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</si>
  <si>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</si>
  <si>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</si>
  <si>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</si>
  <si>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</si>
  <si>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</si>
  <si>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</si>
  <si>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</si>
  <si>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</si>
  <si>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</si>
  <si>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</si>
  <si>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</si>
  <si>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</si>
  <si>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</si>
  <si>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</si>
  <si>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</si>
  <si>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</si>
  <si>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</si>
  <si>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</si>
  <si>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</si>
  <si>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</si>
  <si>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</si>
  <si>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</si>
  <si>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</si>
  <si>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</si>
  <si>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</si>
  <si>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</si>
  <si>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</si>
  <si>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</si>
  <si>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</si>
  <si>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</si>
  <si>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</si>
  <si>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</si>
  <si>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</si>
  <si>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</si>
  <si>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</si>
  <si>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</si>
  <si>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</si>
  <si>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</si>
  <si>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</si>
  <si>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</si>
  <si>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</si>
  <si>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</si>
  <si>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</si>
  <si>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</si>
  <si>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</si>
  <si>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</si>
  <si>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</si>
  <si>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</si>
  <si>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</si>
  <si>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</si>
  <si>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</si>
  <si>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</si>
  <si>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</si>
  <si>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</si>
  <si>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</si>
  <si>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</si>
  <si>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</si>
  <si>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</si>
  <si>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</si>
  <si>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</si>
  <si>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</si>
  <si>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</si>
  <si>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</si>
  <si>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</si>
  <si>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</si>
  <si>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</si>
  <si>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</si>
  <si>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</si>
  <si>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</si>
  <si>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</si>
  <si>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</si>
  <si>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</si>
  <si>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</si>
  <si>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</si>
  <si>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</si>
  <si>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</si>
  <si>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</si>
  <si>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</si>
  <si>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</si>
  <si>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</si>
  <si>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</si>
  <si>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</si>
  <si>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</si>
  <si>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</si>
  <si>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</si>
  <si>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</si>
  <si>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</si>
  <si>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</si>
  <si>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</si>
  <si>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</si>
  <si>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</si>
  <si>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</si>
  <si>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</si>
  <si>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</si>
  <si>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</si>
  <si>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</si>
  <si>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</si>
  <si>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</si>
  <si>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</si>
  <si>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</si>
  <si>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</si>
  <si>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</si>
  <si>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</si>
  <si>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</si>
  <si>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</si>
  <si>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</si>
  <si>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</si>
  <si>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</si>
  <si>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</si>
  <si>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</si>
  <si>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</si>
  <si>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</si>
  <si>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</si>
  <si>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</si>
  <si>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</si>
  <si>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</si>
  <si>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</si>
  <si>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</si>
  <si>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</si>
  <si>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</si>
  <si>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</si>
  <si>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</si>
  <si>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</si>
  <si>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</si>
  <si>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</si>
  <si>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</si>
  <si>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</si>
  <si>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</si>
  <si>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</si>
  <si>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</si>
  <si>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</si>
  <si>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</si>
  <si>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</si>
  <si>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</si>
  <si>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</si>
  <si>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</si>
  <si>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</si>
  <si>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</si>
  <si>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</si>
  <si>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</si>
  <si>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</si>
  <si>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</si>
  <si>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</si>
  <si>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</si>
  <si>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</si>
  <si>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</si>
  <si>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</si>
  <si>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</si>
  <si>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</si>
  <si>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</si>
  <si>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</si>
  <si>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</si>
  <si>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</si>
  <si>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</si>
  <si>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</si>
  <si>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</si>
  <si>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</si>
  <si>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</si>
  <si>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</si>
  <si>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</si>
  <si>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</si>
  <si>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</si>
  <si>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</si>
  <si>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</si>
  <si>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</si>
  <si>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</si>
  <si>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</si>
  <si>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</si>
  <si>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</si>
  <si>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</si>
  <si>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</si>
  <si>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</si>
  <si>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</si>
  <si>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</si>
  <si>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JULIJA KLOVIĆA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</si>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</sst>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2020403.2099999997</v>
      </c>
      <c r="D2" s="7">
        <f>'PR-RAS'!E6</f>
        <v>2255757.89</v>
      </c>
      <c r="E2" s="7">
        <v>0</v>
      </c>
      <c r="F2" s="7">
        <v>0</v>
      </c>
      <c r="G2" s="8">
        <f t="shared" ref="G2:G274" si="0">(B2/1000)*(C2*1+D2*2)</f>
        <v>6531.9189900000001</v>
      </c>
      <c r="H2" s="8">
        <f t="shared" ref="H2:H274" si="1">ABS(C2-ROUND(C2,0))+ABS(D2-ROUND(D2,0))</f>
        <v>0.31999999959953129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1462470.1099999999</v>
      </c>
      <c r="D45" s="2">
        <f>'PR-RAS'!E49</f>
        <v>1565942.33</v>
      </c>
      <c r="E45" s="2">
        <v>0</v>
      </c>
      <c r="F45" s="2">
        <v>0</v>
      </c>
      <c r="G45" s="3">
        <f t="shared" si="0"/>
        <v>202151.60987999997</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1429053.71</v>
      </c>
      <c r="D64" s="2">
        <f>'PR-RAS'!E68</f>
        <v>1565682.33</v>
      </c>
      <c r="E64" s="2">
        <v>0</v>
      </c>
      <c r="F64" s="2">
        <v>0</v>
      </c>
      <c r="G64" s="3">
        <f t="shared" si="0"/>
        <v>287306.35730999999</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1396714.44</v>
      </c>
      <c r="D65" s="2">
        <f>'PR-RAS'!E69</f>
        <v>1531340.47</v>
      </c>
      <c r="E65" s="2">
        <v>0</v>
      </c>
      <c r="F65" s="2">
        <v>0</v>
      </c>
      <c r="G65" s="3">
        <f t="shared" si="0"/>
        <v>285401.30432</v>
      </c>
      <c r="H65" s="3">
        <f t="shared" si="1"/>
        <v>0.90999999991618097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32339.27</v>
      </c>
      <c r="D66" s="2">
        <f>'PR-RAS'!E70</f>
        <v>34341.86</v>
      </c>
      <c r="E66" s="2">
        <v>0</v>
      </c>
      <c r="F66" s="2">
        <v>0</v>
      </c>
      <c r="G66" s="3">
        <f t="shared" si="0"/>
        <v>6566.4943500000008</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33236.400000000001</v>
      </c>
      <c r="D70" s="2">
        <f>'PR-RAS'!E74</f>
        <v>0</v>
      </c>
      <c r="E70" s="2">
        <v>0</v>
      </c>
      <c r="F70" s="2">
        <v>0</v>
      </c>
      <c r="G70" s="3">
        <f t="shared" si="0"/>
        <v>2293.3116000000005</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33236.400000000001</v>
      </c>
      <c r="D71" s="2">
        <f>'PR-RAS'!E75</f>
        <v>0</v>
      </c>
      <c r="E71" s="2">
        <v>0</v>
      </c>
      <c r="F71" s="2">
        <v>0</v>
      </c>
      <c r="G71" s="3">
        <f t="shared" si="0"/>
        <v>2326.5480000000002</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180</v>
      </c>
      <c r="D73" s="2">
        <f>'PR-RAS'!E77</f>
        <v>260</v>
      </c>
      <c r="E73" s="2">
        <v>0</v>
      </c>
      <c r="F73" s="2">
        <v>0</v>
      </c>
      <c r="G73" s="3">
        <f t="shared" si="0"/>
        <v>50.4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180</v>
      </c>
      <c r="D74" s="2">
        <f>'PR-RAS'!E78</f>
        <v>260</v>
      </c>
      <c r="E74" s="2">
        <v>0</v>
      </c>
      <c r="F74" s="2">
        <v>0</v>
      </c>
      <c r="G74" s="3">
        <f t="shared" si="0"/>
        <v>51.099999999999994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0.28999999999999998</v>
      </c>
      <c r="D78" s="2">
        <f>'PR-RAS'!E82</f>
        <v>0.31</v>
      </c>
      <c r="E78" s="2">
        <v>0</v>
      </c>
      <c r="F78" s="2">
        <v>0</v>
      </c>
      <c r="G78" s="3">
        <f t="shared" si="0"/>
        <v>7.0069999999999993E-2</v>
      </c>
      <c r="H78" s="3">
        <f t="shared" si="1"/>
        <v>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0.28999999999999998</v>
      </c>
      <c r="D79" s="2">
        <f>'PR-RAS'!E83</f>
        <v>0.31</v>
      </c>
      <c r="E79" s="2">
        <v>0</v>
      </c>
      <c r="F79" s="2">
        <v>0</v>
      </c>
      <c r="G79" s="3">
        <f t="shared" si="0"/>
        <v>7.0979999999999988E-2</v>
      </c>
      <c r="H79" s="3">
        <f t="shared" si="1"/>
        <v>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0.28999999999999998</v>
      </c>
      <c r="D83" s="2">
        <f>'PR-RAS'!E87</f>
        <v>0.31</v>
      </c>
      <c r="E83" s="2">
        <v>0</v>
      </c>
      <c r="F83" s="2">
        <v>0</v>
      </c>
      <c r="G83" s="3">
        <f t="shared" si="0"/>
        <v>7.4619999999999992E-2</v>
      </c>
      <c r="H83" s="3">
        <f t="shared" si="1"/>
        <v>0.6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66788.399999999994</v>
      </c>
      <c r="D102" s="2">
        <f>'PR-RAS'!E106</f>
        <v>73941.58</v>
      </c>
      <c r="E102" s="2">
        <v>0</v>
      </c>
      <c r="F102" s="2">
        <v>0</v>
      </c>
      <c r="G102" s="3">
        <f t="shared" si="0"/>
        <v>21681.827560000002</v>
      </c>
      <c r="H102" s="3">
        <f t="shared" si="1"/>
        <v>0.819999999992433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66788.399999999994</v>
      </c>
      <c r="D108" s="2">
        <f>'PR-RAS'!E112</f>
        <v>73941.58</v>
      </c>
      <c r="E108" s="2">
        <v>0</v>
      </c>
      <c r="F108" s="2">
        <v>0</v>
      </c>
      <c r="G108" s="3">
        <f t="shared" si="0"/>
        <v>22969.856919999998</v>
      </c>
      <c r="H108" s="3">
        <f t="shared" si="1"/>
        <v>0.819999999992433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66788.399999999994</v>
      </c>
      <c r="D113" s="2">
        <f>'PR-RAS'!E117</f>
        <v>73941.58</v>
      </c>
      <c r="E113" s="2">
        <v>0</v>
      </c>
      <c r="F113" s="2">
        <v>0</v>
      </c>
      <c r="G113" s="3">
        <f t="shared" si="0"/>
        <v>24043.21472</v>
      </c>
      <c r="H113" s="3">
        <f t="shared" si="1"/>
        <v>0.819999999992433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30077.9</v>
      </c>
      <c r="D121" s="2">
        <f>'PR-RAS'!E125</f>
        <v>19452.89</v>
      </c>
      <c r="E121" s="2">
        <v>0</v>
      </c>
      <c r="F121" s="2">
        <v>0</v>
      </c>
      <c r="G121" s="3">
        <f t="shared" si="0"/>
        <v>8278.0415999999987</v>
      </c>
      <c r="H121" s="3">
        <f t="shared" si="1"/>
        <v>0.20999999999912689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26636.880000000001</v>
      </c>
      <c r="D122" s="2">
        <f>'PR-RAS'!E126</f>
        <v>13772.89</v>
      </c>
      <c r="E122" s="2">
        <v>0</v>
      </c>
      <c r="F122" s="2">
        <v>0</v>
      </c>
      <c r="G122" s="3">
        <f t="shared" si="0"/>
        <v>6556.1018600000007</v>
      </c>
      <c r="H122" s="3">
        <f t="shared" si="1"/>
        <v>0.22999999999956344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66</v>
      </c>
      <c r="D123" s="2">
        <f>'PR-RAS'!E127</f>
        <v>181</v>
      </c>
      <c r="E123" s="2">
        <v>0</v>
      </c>
      <c r="F123" s="2">
        <v>0</v>
      </c>
      <c r="G123" s="3">
        <f t="shared" si="0"/>
        <v>52.216000000000001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26570.880000000001</v>
      </c>
      <c r="D124" s="2">
        <f>'PR-RAS'!E128</f>
        <v>13591.89</v>
      </c>
      <c r="E124" s="2">
        <v>0</v>
      </c>
      <c r="F124" s="2">
        <v>0</v>
      </c>
      <c r="G124" s="3">
        <f t="shared" si="0"/>
        <v>6611.8231800000003</v>
      </c>
      <c r="H124" s="3">
        <f t="shared" si="1"/>
        <v>0.22999999999956344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3441.02</v>
      </c>
      <c r="D125" s="2">
        <f>'PR-RAS'!E129</f>
        <v>5680</v>
      </c>
      <c r="E125" s="2">
        <v>0</v>
      </c>
      <c r="F125" s="2">
        <v>0</v>
      </c>
      <c r="G125" s="3">
        <f t="shared" si="0"/>
        <v>1835.3264799999999</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3441.02</v>
      </c>
      <c r="D126" s="2">
        <f>'PR-RAS'!E130</f>
        <v>5680</v>
      </c>
      <c r="E126" s="2">
        <v>0</v>
      </c>
      <c r="F126" s="2">
        <v>0</v>
      </c>
      <c r="G126" s="3">
        <f t="shared" si="0"/>
        <v>1850.1275000000001</v>
      </c>
      <c r="H126" s="3">
        <f t="shared" si="1"/>
        <v>1.999999999998181E-2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461066.51</v>
      </c>
      <c r="D130" s="2">
        <f>'PR-RAS'!E134</f>
        <v>596420.78</v>
      </c>
      <c r="E130" s="2">
        <v>0</v>
      </c>
      <c r="F130" s="2">
        <v>0</v>
      </c>
      <c r="G130" s="3">
        <f t="shared" si="0"/>
        <v>213354.14103000003</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461066.51</v>
      </c>
      <c r="D131" s="2">
        <f>'PR-RAS'!E135</f>
        <v>596420.78</v>
      </c>
      <c r="E131" s="2">
        <v>0</v>
      </c>
      <c r="F131" s="2">
        <v>0</v>
      </c>
      <c r="G131" s="3">
        <f t="shared" si="0"/>
        <v>215008.0491</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445633.48</v>
      </c>
      <c r="D132" s="2">
        <f>'PR-RAS'!E136</f>
        <v>595639.13</v>
      </c>
      <c r="E132" s="2">
        <v>0</v>
      </c>
      <c r="F132" s="2">
        <v>0</v>
      </c>
      <c r="G132" s="3">
        <f t="shared" si="0"/>
        <v>214435.43794</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15433.03</v>
      </c>
      <c r="D133" s="2">
        <f>'PR-RAS'!E137</f>
        <v>781.65</v>
      </c>
      <c r="E133" s="2">
        <v>0</v>
      </c>
      <c r="F133" s="2">
        <v>0</v>
      </c>
      <c r="G133" s="3">
        <f t="shared" si="0"/>
        <v>2243.5155600000003</v>
      </c>
      <c r="H133" s="3">
        <f t="shared" si="1"/>
        <v>0.38000000000067757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1938130.2400000002</v>
      </c>
      <c r="D148" s="2">
        <f>'PR-RAS'!E152</f>
        <v>2409284.4899999998</v>
      </c>
      <c r="E148" s="2">
        <v>0</v>
      </c>
      <c r="F148" s="2">
        <v>0</v>
      </c>
      <c r="G148" s="3">
        <f t="shared" si="0"/>
        <v>993234.78533999994</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1566263.3</v>
      </c>
      <c r="D149" s="2">
        <f>'PR-RAS'!E153</f>
        <v>1944619.92</v>
      </c>
      <c r="E149" s="2">
        <v>0</v>
      </c>
      <c r="F149" s="2">
        <v>0</v>
      </c>
      <c r="G149" s="3">
        <f t="shared" si="0"/>
        <v>807414.46471999993</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1307151.17</v>
      </c>
      <c r="D150" s="2">
        <f>'PR-RAS'!E154</f>
        <v>1611524.24</v>
      </c>
      <c r="E150" s="2">
        <v>0</v>
      </c>
      <c r="F150" s="2">
        <v>0</v>
      </c>
      <c r="G150" s="3">
        <f t="shared" si="0"/>
        <v>674999.74785000004</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1272511</v>
      </c>
      <c r="D151" s="2">
        <f>'PR-RAS'!E155</f>
        <v>1556471.62</v>
      </c>
      <c r="E151" s="2">
        <v>0</v>
      </c>
      <c r="F151" s="2">
        <v>0</v>
      </c>
      <c r="G151" s="3">
        <f t="shared" si="0"/>
        <v>657818.13600000006</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31686.400000000001</v>
      </c>
      <c r="D153" s="2">
        <f>'PR-RAS'!E157</f>
        <v>46637.99</v>
      </c>
      <c r="E153" s="2">
        <v>0</v>
      </c>
      <c r="F153" s="2">
        <v>0</v>
      </c>
      <c r="G153" s="3">
        <f t="shared" si="0"/>
        <v>18994.281760000002</v>
      </c>
      <c r="H153" s="3">
        <f t="shared" si="1"/>
        <v>0.41000000000349246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2953.77</v>
      </c>
      <c r="D154" s="2">
        <f>'PR-RAS'!E158</f>
        <v>8414.6299999999992</v>
      </c>
      <c r="E154" s="2">
        <v>0</v>
      </c>
      <c r="F154" s="2">
        <v>0</v>
      </c>
      <c r="G154" s="3">
        <f t="shared" si="0"/>
        <v>3026.80359</v>
      </c>
      <c r="H154" s="3">
        <f t="shared" si="1"/>
        <v>0.60000000000081855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43105.56</v>
      </c>
      <c r="D155" s="2">
        <f>'PR-RAS'!E159</f>
        <v>66545.75</v>
      </c>
      <c r="E155" s="2">
        <v>0</v>
      </c>
      <c r="F155" s="2">
        <v>0</v>
      </c>
      <c r="G155" s="3">
        <f t="shared" si="0"/>
        <v>27134.347239999999</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216006.57</v>
      </c>
      <c r="D156" s="2">
        <f>'PR-RAS'!E160</f>
        <v>266549.93</v>
      </c>
      <c r="E156" s="2">
        <v>0</v>
      </c>
      <c r="F156" s="2">
        <v>0</v>
      </c>
      <c r="G156" s="3">
        <f t="shared" si="0"/>
        <v>116111.49664999999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216006.57</v>
      </c>
      <c r="D158" s="2">
        <f>'PR-RAS'!E162</f>
        <v>266549.93</v>
      </c>
      <c r="E158" s="2">
        <v>0</v>
      </c>
      <c r="F158" s="2">
        <v>0</v>
      </c>
      <c r="G158" s="3">
        <f t="shared" si="0"/>
        <v>117609.70950999999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305732.31000000006</v>
      </c>
      <c r="D160" s="2">
        <f>'PR-RAS'!E164</f>
        <v>404894.73</v>
      </c>
      <c r="E160" s="2">
        <v>0</v>
      </c>
      <c r="F160" s="2">
        <v>0</v>
      </c>
      <c r="G160" s="3">
        <f t="shared" si="0"/>
        <v>177367.96143</v>
      </c>
      <c r="H160" s="3">
        <f t="shared" si="1"/>
        <v>0.58000000007450581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52354.15</v>
      </c>
      <c r="D161" s="2">
        <f>'PR-RAS'!E165</f>
        <v>53320.18</v>
      </c>
      <c r="E161" s="2">
        <v>0</v>
      </c>
      <c r="F161" s="2">
        <v>0</v>
      </c>
      <c r="G161" s="3">
        <f t="shared" si="0"/>
        <v>25439.121600000002</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11177.16</v>
      </c>
      <c r="D162" s="2">
        <f>'PR-RAS'!E166</f>
        <v>17560.16</v>
      </c>
      <c r="E162" s="2">
        <v>0</v>
      </c>
      <c r="F162" s="2">
        <v>0</v>
      </c>
      <c r="G162" s="3">
        <f t="shared" si="0"/>
        <v>7453.8942799999995</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28463.24</v>
      </c>
      <c r="D163" s="2">
        <f>'PR-RAS'!E167</f>
        <v>32337.01</v>
      </c>
      <c r="E163" s="2">
        <v>0</v>
      </c>
      <c r="F163" s="2">
        <v>0</v>
      </c>
      <c r="G163" s="3">
        <f t="shared" si="0"/>
        <v>15088.23612</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11755</v>
      </c>
      <c r="D164" s="2">
        <f>'PR-RAS'!E168</f>
        <v>2585.5100000000002</v>
      </c>
      <c r="E164" s="2">
        <v>0</v>
      </c>
      <c r="F164" s="2">
        <v>0</v>
      </c>
      <c r="G164" s="3">
        <f t="shared" si="0"/>
        <v>2758.9412600000001</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958.75</v>
      </c>
      <c r="D165" s="2">
        <f>'PR-RAS'!E169</f>
        <v>837.5</v>
      </c>
      <c r="E165" s="2">
        <v>0</v>
      </c>
      <c r="F165" s="2">
        <v>0</v>
      </c>
      <c r="G165" s="3">
        <f t="shared" si="0"/>
        <v>431.935</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170419.28</v>
      </c>
      <c r="D166" s="2">
        <f>'PR-RAS'!E170</f>
        <v>214014.37999999998</v>
      </c>
      <c r="E166" s="2">
        <v>0</v>
      </c>
      <c r="F166" s="2">
        <v>0</v>
      </c>
      <c r="G166" s="3">
        <f t="shared" si="0"/>
        <v>98743.926599999992</v>
      </c>
      <c r="H166" s="3">
        <f t="shared" si="1"/>
        <v>0.65999999997438863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18075.97</v>
      </c>
      <c r="D167" s="2">
        <f>'PR-RAS'!E171</f>
        <v>22666.18</v>
      </c>
      <c r="E167" s="2">
        <v>0</v>
      </c>
      <c r="F167" s="2">
        <v>0</v>
      </c>
      <c r="G167" s="3">
        <f t="shared" si="0"/>
        <v>10525.782780000001</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112144.04</v>
      </c>
      <c r="D168" s="2">
        <f>'PR-RAS'!E172</f>
        <v>137045.32999999999</v>
      </c>
      <c r="E168" s="2">
        <v>0</v>
      </c>
      <c r="F168" s="2">
        <v>0</v>
      </c>
      <c r="G168" s="3">
        <f t="shared" si="0"/>
        <v>64501.194899999995</v>
      </c>
      <c r="H168" s="3">
        <f t="shared" si="1"/>
        <v>0.36999999998079147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29149.5</v>
      </c>
      <c r="D169" s="2">
        <f>'PR-RAS'!E173</f>
        <v>33231</v>
      </c>
      <c r="E169" s="2">
        <v>0</v>
      </c>
      <c r="F169" s="2">
        <v>0</v>
      </c>
      <c r="G169" s="3">
        <f t="shared" si="0"/>
        <v>16062.732000000002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9795.34</v>
      </c>
      <c r="D170" s="2">
        <f>'PR-RAS'!E174</f>
        <v>19702.169999999998</v>
      </c>
      <c r="E170" s="2">
        <v>0</v>
      </c>
      <c r="F170" s="2">
        <v>0</v>
      </c>
      <c r="G170" s="3">
        <f t="shared" si="0"/>
        <v>8314.7459199999994</v>
      </c>
      <c r="H170" s="3">
        <f t="shared" si="1"/>
        <v>0.50999999999839929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144.85</v>
      </c>
      <c r="D171" s="2">
        <f>'PR-RAS'!E175</f>
        <v>540.12</v>
      </c>
      <c r="E171" s="2">
        <v>0</v>
      </c>
      <c r="F171" s="2">
        <v>0</v>
      </c>
      <c r="G171" s="3">
        <f t="shared" si="0"/>
        <v>208.2653</v>
      </c>
      <c r="H171" s="3">
        <f t="shared" si="1"/>
        <v>0.27000000000001023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1109.58</v>
      </c>
      <c r="D173" s="2">
        <f>'PR-RAS'!E177</f>
        <v>829.58</v>
      </c>
      <c r="E173" s="2">
        <v>0</v>
      </c>
      <c r="F173" s="2">
        <v>0</v>
      </c>
      <c r="G173" s="3">
        <f t="shared" si="0"/>
        <v>476.22327999999993</v>
      </c>
      <c r="H173" s="3">
        <f t="shared" si="1"/>
        <v>0.84000000000003183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66725.100000000006</v>
      </c>
      <c r="D174" s="2">
        <f>'PR-RAS'!E178</f>
        <v>116252.45000000001</v>
      </c>
      <c r="E174" s="2">
        <v>0</v>
      </c>
      <c r="F174" s="2">
        <v>0</v>
      </c>
      <c r="G174" s="3">
        <f t="shared" si="0"/>
        <v>51766.789999999994</v>
      </c>
      <c r="H174" s="3">
        <f t="shared" si="1"/>
        <v>0.5500000000174623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7561.71</v>
      </c>
      <c r="D175" s="2">
        <f>'PR-RAS'!E179</f>
        <v>11663.31</v>
      </c>
      <c r="E175" s="2">
        <v>0</v>
      </c>
      <c r="F175" s="2">
        <v>0</v>
      </c>
      <c r="G175" s="3">
        <f t="shared" si="0"/>
        <v>5374.5694199999989</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6229.52</v>
      </c>
      <c r="D176" s="2">
        <f>'PR-RAS'!E180</f>
        <v>32530.27</v>
      </c>
      <c r="E176" s="2">
        <v>0</v>
      </c>
      <c r="F176" s="2">
        <v>0</v>
      </c>
      <c r="G176" s="3">
        <f t="shared" si="0"/>
        <v>12475.760499999999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14435.43</v>
      </c>
      <c r="D178" s="2">
        <f>'PR-RAS'!E182</f>
        <v>15124.45</v>
      </c>
      <c r="E178" s="2">
        <v>0</v>
      </c>
      <c r="F178" s="2">
        <v>0</v>
      </c>
      <c r="G178" s="3">
        <f t="shared" si="0"/>
        <v>7909.1264099999999</v>
      </c>
      <c r="H178" s="3">
        <f t="shared" si="1"/>
        <v>0.88000000000101863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1581.07</v>
      </c>
      <c r="D179" s="2">
        <f>'PR-RAS'!E183</f>
        <v>824.78</v>
      </c>
      <c r="E179" s="2">
        <v>0</v>
      </c>
      <c r="F179" s="2">
        <v>0</v>
      </c>
      <c r="G179" s="3">
        <f t="shared" si="0"/>
        <v>575.05214000000001</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4615.05</v>
      </c>
      <c r="D180" s="2">
        <f>'PR-RAS'!E184</f>
        <v>651.20000000000005</v>
      </c>
      <c r="E180" s="2">
        <v>0</v>
      </c>
      <c r="F180" s="2">
        <v>0</v>
      </c>
      <c r="G180" s="3">
        <f t="shared" si="0"/>
        <v>1059.2235500000002</v>
      </c>
      <c r="H180" s="3">
        <f t="shared" si="1"/>
        <v>0.25000000000022737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24051.94</v>
      </c>
      <c r="D181" s="2">
        <f>'PR-RAS'!E185</f>
        <v>30602.75</v>
      </c>
      <c r="E181" s="2">
        <v>0</v>
      </c>
      <c r="F181" s="2">
        <v>0</v>
      </c>
      <c r="G181" s="3">
        <f t="shared" si="0"/>
        <v>15346.3392</v>
      </c>
      <c r="H181" s="3">
        <f t="shared" si="1"/>
        <v>0.31000000000130967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5993.35</v>
      </c>
      <c r="D182" s="2">
        <f>'PR-RAS'!E186</f>
        <v>4993.3500000000004</v>
      </c>
      <c r="E182" s="2">
        <v>0</v>
      </c>
      <c r="F182" s="2">
        <v>0</v>
      </c>
      <c r="G182" s="3">
        <f t="shared" si="0"/>
        <v>2892.3890500000002</v>
      </c>
      <c r="H182" s="3">
        <f t="shared" si="1"/>
        <v>0.7000000000007276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2002.15</v>
      </c>
      <c r="D183" s="2">
        <f>'PR-RAS'!E187</f>
        <v>19607.46</v>
      </c>
      <c r="E183" s="2">
        <v>0</v>
      </c>
      <c r="F183" s="2">
        <v>0</v>
      </c>
      <c r="G183" s="3">
        <f t="shared" si="0"/>
        <v>7501.5067399999998</v>
      </c>
      <c r="H183" s="3">
        <f t="shared" si="1"/>
        <v>0.60999999999921783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16233.779999999999</v>
      </c>
      <c r="D190" s="2">
        <f>'PR-RAS'!E194</f>
        <v>21307.72</v>
      </c>
      <c r="E190" s="2">
        <v>0</v>
      </c>
      <c r="F190" s="2">
        <v>0</v>
      </c>
      <c r="G190" s="3">
        <f t="shared" si="0"/>
        <v>11122.50258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3683.48</v>
      </c>
      <c r="D191" s="2">
        <f>'PR-RAS'!E195</f>
        <v>0</v>
      </c>
      <c r="E191" s="2">
        <v>0</v>
      </c>
      <c r="F191" s="2">
        <v>0</v>
      </c>
      <c r="G191" s="3">
        <f t="shared" si="0"/>
        <v>699.86120000000005</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7040.73</v>
      </c>
      <c r="E192" s="2">
        <v>0</v>
      </c>
      <c r="F192" s="2">
        <v>0</v>
      </c>
      <c r="G192" s="3">
        <f t="shared" si="0"/>
        <v>2689.5588600000001</v>
      </c>
      <c r="H192" s="3">
        <f t="shared" si="1"/>
        <v>0.27000000000043656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3324.1</v>
      </c>
      <c r="D193" s="2">
        <f>'PR-RAS'!E197</f>
        <v>1483.21</v>
      </c>
      <c r="E193" s="2">
        <v>0</v>
      </c>
      <c r="F193" s="2">
        <v>0</v>
      </c>
      <c r="G193" s="3">
        <f t="shared" si="0"/>
        <v>1207.7798400000001</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183.09</v>
      </c>
      <c r="D194" s="2">
        <f>'PR-RAS'!E198</f>
        <v>219</v>
      </c>
      <c r="E194" s="2">
        <v>0</v>
      </c>
      <c r="F194" s="2">
        <v>0</v>
      </c>
      <c r="G194" s="3">
        <f t="shared" si="0"/>
        <v>119.87037000000001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3938.98</v>
      </c>
      <c r="D195" s="2">
        <f>'PR-RAS'!E199</f>
        <v>5025.18</v>
      </c>
      <c r="E195" s="2">
        <v>0</v>
      </c>
      <c r="F195" s="2">
        <v>0</v>
      </c>
      <c r="G195" s="3">
        <f t="shared" si="0"/>
        <v>2713.9319599999999</v>
      </c>
      <c r="H195" s="3">
        <f t="shared" si="1"/>
        <v>0.20000000000027285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2983.92</v>
      </c>
      <c r="D196" s="2">
        <f>'PR-RAS'!E200</f>
        <v>0</v>
      </c>
      <c r="E196" s="2">
        <v>0</v>
      </c>
      <c r="F196" s="2">
        <v>0</v>
      </c>
      <c r="G196" s="3">
        <f t="shared" si="0"/>
        <v>581.86440000000005</v>
      </c>
      <c r="H196" s="3">
        <f t="shared" si="1"/>
        <v>7.999999999992724E-2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2120.21</v>
      </c>
      <c r="D197" s="2">
        <f>'PR-RAS'!E201</f>
        <v>7539.6</v>
      </c>
      <c r="E197" s="2">
        <v>0</v>
      </c>
      <c r="F197" s="2">
        <v>0</v>
      </c>
      <c r="G197" s="3">
        <f t="shared" si="0"/>
        <v>3371.0843600000003</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3822.04</v>
      </c>
      <c r="D198" s="2">
        <f>'PR-RAS'!E202</f>
        <v>2059.52</v>
      </c>
      <c r="E198" s="2">
        <v>0</v>
      </c>
      <c r="F198" s="2">
        <v>0</v>
      </c>
      <c r="G198" s="3">
        <f t="shared" si="0"/>
        <v>1564.39276</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3822.04</v>
      </c>
      <c r="D212" s="2">
        <f>'PR-RAS'!E216</f>
        <v>2059.52</v>
      </c>
      <c r="E212" s="2">
        <v>0</v>
      </c>
      <c r="F212" s="2">
        <v>0</v>
      </c>
      <c r="G212" s="3">
        <f t="shared" si="0"/>
        <v>1675.5678799999998</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1709.86</v>
      </c>
      <c r="D213" s="2">
        <f>'PR-RAS'!E217</f>
        <v>1447.85</v>
      </c>
      <c r="E213" s="2">
        <v>0</v>
      </c>
      <c r="F213" s="2">
        <v>0</v>
      </c>
      <c r="G213" s="3">
        <f t="shared" si="0"/>
        <v>976.37871999999982</v>
      </c>
      <c r="H213" s="3">
        <f t="shared" si="1"/>
        <v>0.29000000000019099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2112.1799999999998</v>
      </c>
      <c r="D215" s="2">
        <f>'PR-RAS'!E219</f>
        <v>611.66999999999996</v>
      </c>
      <c r="E215" s="2">
        <v>0</v>
      </c>
      <c r="F215" s="2">
        <v>0</v>
      </c>
      <c r="G215" s="3">
        <f t="shared" si="0"/>
        <v>713.80127999999991</v>
      </c>
      <c r="H215" s="3">
        <f t="shared" si="1"/>
        <v>0.50999999999987722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62312.59</v>
      </c>
      <c r="D258" s="2">
        <f>'PR-RAS'!E262</f>
        <v>57710.32</v>
      </c>
      <c r="E258" s="2">
        <v>0</v>
      </c>
      <c r="F258" s="2">
        <v>0</v>
      </c>
      <c r="G258" s="3">
        <f t="shared" si="0"/>
        <v>45677.440109999996</v>
      </c>
      <c r="H258" s="3">
        <f t="shared" si="1"/>
        <v>0.73000000000320142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62312.59</v>
      </c>
      <c r="D265" s="2">
        <f>'PR-RAS'!E269</f>
        <v>57710.32</v>
      </c>
      <c r="E265" s="2">
        <v>0</v>
      </c>
      <c r="F265" s="2">
        <v>0</v>
      </c>
      <c r="G265" s="3">
        <f t="shared" si="0"/>
        <v>46921.572719999996</v>
      </c>
      <c r="H265" s="3">
        <f t="shared" si="1"/>
        <v>0.73000000000320142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240</v>
      </c>
      <c r="D266" s="2">
        <f>'PR-RAS'!E270</f>
        <v>0</v>
      </c>
      <c r="E266" s="2">
        <v>0</v>
      </c>
      <c r="F266" s="2">
        <v>0</v>
      </c>
      <c r="G266" s="3">
        <f t="shared" si="0"/>
        <v>63.6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62072.59</v>
      </c>
      <c r="D267" s="2">
        <f>'PR-RAS'!E271</f>
        <v>57710.32</v>
      </c>
      <c r="E267" s="2">
        <v>0</v>
      </c>
      <c r="F267" s="2">
        <v>0</v>
      </c>
      <c r="G267" s="3">
        <f t="shared" si="0"/>
        <v>47213.199179999996</v>
      </c>
      <c r="H267" s="3">
        <f t="shared" si="1"/>
        <v>0.73000000000320142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1938130.2400000002</v>
      </c>
      <c r="D295" s="2">
        <f>'PR-RAS'!E299</f>
        <v>2409284.4899999998</v>
      </c>
      <c r="E295" s="2">
        <v>0</v>
      </c>
      <c r="F295" s="2">
        <v>0</v>
      </c>
      <c r="G295" s="3">
        <f t="shared" si="12"/>
        <v>1986469.5706799999</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82272.969999999506</v>
      </c>
      <c r="D296" s="2">
        <f>'PR-RAS'!E300</f>
        <v>0</v>
      </c>
      <c r="E296" s="2">
        <v>0</v>
      </c>
      <c r="F296" s="2">
        <v>0</v>
      </c>
      <c r="G296" s="3">
        <f t="shared" si="12"/>
        <v>24270.526149999852</v>
      </c>
      <c r="H296" s="3">
        <f t="shared" si="13"/>
        <v>3.0000000493600965E-2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153526.59999999963</v>
      </c>
      <c r="E297" s="2">
        <v>0</v>
      </c>
      <c r="F297" s="2">
        <v>0</v>
      </c>
      <c r="G297" s="3">
        <f t="shared" si="12"/>
        <v>90887.74719999978</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204607.04</v>
      </c>
      <c r="D298" s="2">
        <f>'PR-RAS'!E302</f>
        <v>286880.01</v>
      </c>
      <c r="E298" s="2">
        <v>0</v>
      </c>
      <c r="F298" s="2">
        <v>0</v>
      </c>
      <c r="G298" s="3">
        <f t="shared" si="12"/>
        <v>231175.01682000002</v>
      </c>
      <c r="H298" s="3">
        <f t="shared" si="13"/>
        <v>5.0000000017462298E-2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20208.919999999998</v>
      </c>
      <c r="D300" s="2">
        <f>'PR-RAS'!E304</f>
        <v>145064.32999999999</v>
      </c>
      <c r="E300" s="2">
        <v>0</v>
      </c>
      <c r="F300" s="2">
        <v>0</v>
      </c>
      <c r="G300" s="3">
        <f t="shared" si="12"/>
        <v>92790.936419999984</v>
      </c>
      <c r="H300" s="3">
        <f t="shared" si="13"/>
        <v>0.40999999998894054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11540.39</v>
      </c>
      <c r="D301" s="2">
        <f>'PR-RAS'!E305</f>
        <v>13271.65</v>
      </c>
      <c r="E301" s="2">
        <v>0</v>
      </c>
      <c r="F301" s="2">
        <v>0</v>
      </c>
      <c r="G301" s="3">
        <f t="shared" si="12"/>
        <v>11425.107</v>
      </c>
      <c r="H301" s="3">
        <f t="shared" si="13"/>
        <v>0.73999999999978172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30455.589999999997</v>
      </c>
      <c r="D355" s="2">
        <f>'PR-RAS'!E360</f>
        <v>25981.4</v>
      </c>
      <c r="E355" s="2">
        <v>0</v>
      </c>
      <c r="F355" s="2">
        <v>0</v>
      </c>
      <c r="G355" s="3">
        <f t="shared" si="12"/>
        <v>29176.110059999999</v>
      </c>
      <c r="H355" s="3">
        <f t="shared" si="13"/>
        <v>0.81000000000494765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30455.589999999997</v>
      </c>
      <c r="D368" s="2">
        <f>'PR-RAS'!E373</f>
        <v>25981.4</v>
      </c>
      <c r="E368" s="2">
        <v>0</v>
      </c>
      <c r="F368" s="2">
        <v>0</v>
      </c>
      <c r="G368" s="3">
        <f t="shared" si="12"/>
        <v>30247.549129999999</v>
      </c>
      <c r="H368" s="3">
        <f t="shared" si="13"/>
        <v>0.81000000000494765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16443.599999999999</v>
      </c>
      <c r="D374" s="2">
        <f>'PR-RAS'!E379</f>
        <v>4570.38</v>
      </c>
      <c r="E374" s="2">
        <v>0</v>
      </c>
      <c r="F374" s="2">
        <v>0</v>
      </c>
      <c r="G374" s="3">
        <f t="shared" si="12"/>
        <v>9542.9662800000006</v>
      </c>
      <c r="H374" s="3">
        <f t="shared" si="13"/>
        <v>0.78000000000156433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12865.06</v>
      </c>
      <c r="D375" s="2">
        <f>'PR-RAS'!E380</f>
        <v>4570.38</v>
      </c>
      <c r="E375" s="2">
        <v>0</v>
      </c>
      <c r="F375" s="2">
        <v>0</v>
      </c>
      <c r="G375" s="3">
        <f t="shared" si="12"/>
        <v>8230.1766800000005</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3578.54</v>
      </c>
      <c r="D381" s="2">
        <f>'PR-RAS'!E386</f>
        <v>0</v>
      </c>
      <c r="E381" s="2">
        <v>0</v>
      </c>
      <c r="F381" s="2">
        <v>0</v>
      </c>
      <c r="G381" s="3">
        <f t="shared" si="12"/>
        <v>1359.8452</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14011.99</v>
      </c>
      <c r="D388" s="2">
        <f>'PR-RAS'!E393</f>
        <v>21411.02</v>
      </c>
      <c r="E388" s="2">
        <v>0</v>
      </c>
      <c r="F388" s="2">
        <v>0</v>
      </c>
      <c r="G388" s="3">
        <f t="shared" si="12"/>
        <v>21994.769609999999</v>
      </c>
      <c r="H388" s="3">
        <f t="shared" si="13"/>
        <v>3.0000000000654836E-2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14011.99</v>
      </c>
      <c r="D389" s="2">
        <f>'PR-RAS'!E394</f>
        <v>21411.02</v>
      </c>
      <c r="E389" s="2">
        <v>0</v>
      </c>
      <c r="F389" s="2">
        <v>0</v>
      </c>
      <c r="G389" s="3">
        <f t="shared" si="12"/>
        <v>22051.603640000001</v>
      </c>
      <c r="H389" s="3">
        <f t="shared" si="13"/>
        <v>3.0000000000654836E-2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30455.589999999997</v>
      </c>
      <c r="D413" s="2">
        <f>'PR-RAS'!E418</f>
        <v>25981.4</v>
      </c>
      <c r="E413" s="2">
        <v>0</v>
      </c>
      <c r="F413" s="2">
        <v>0</v>
      </c>
      <c r="G413" s="3">
        <f t="shared" si="12"/>
        <v>33956.376680000001</v>
      </c>
      <c r="H413" s="3">
        <f t="shared" si="13"/>
        <v>0.81000000000494765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176699.32</v>
      </c>
      <c r="D415" s="2">
        <f>'PR-RAS'!E420</f>
        <v>207154.91</v>
      </c>
      <c r="E415" s="2">
        <v>0</v>
      </c>
      <c r="F415" s="2">
        <v>0</v>
      </c>
      <c r="G415" s="3">
        <f t="shared" si="12"/>
        <v>244677.78396</v>
      </c>
      <c r="H415" s="3">
        <f t="shared" si="13"/>
        <v>0.41000000000349246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1612.04</v>
      </c>
      <c r="D416" s="2">
        <f>'PR-RAS'!E421</f>
        <v>1612.04</v>
      </c>
      <c r="E416" s="2">
        <v>0</v>
      </c>
      <c r="F416" s="2">
        <v>0</v>
      </c>
      <c r="G416" s="3">
        <f t="shared" si="12"/>
        <v>2006.9897999999998</v>
      </c>
      <c r="H416" s="3">
        <f t="shared" si="13"/>
        <v>7.999999999992724E-2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2020403.2099999997</v>
      </c>
      <c r="D417" s="2">
        <f>'PR-RAS'!E422</f>
        <v>2255757.89</v>
      </c>
      <c r="E417" s="2">
        <v>0</v>
      </c>
      <c r="F417" s="2">
        <v>0</v>
      </c>
      <c r="G417" s="3">
        <f t="shared" si="12"/>
        <v>2717278.29984</v>
      </c>
      <c r="H417" s="3">
        <f t="shared" si="13"/>
        <v>0.31999999959953129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1968585.8300000003</v>
      </c>
      <c r="D418" s="2">
        <f>'PR-RAS'!E423</f>
        <v>2435265.8899999997</v>
      </c>
      <c r="E418" s="2">
        <v>0</v>
      </c>
      <c r="F418" s="2">
        <v>0</v>
      </c>
      <c r="G418" s="3">
        <f t="shared" si="12"/>
        <v>2851912.0433699996</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51817.379999999423</v>
      </c>
      <c r="D419" s="2">
        <f>'PR-RAS'!E424</f>
        <v>0</v>
      </c>
      <c r="E419" s="2">
        <v>0</v>
      </c>
      <c r="F419" s="2">
        <v>0</v>
      </c>
      <c r="G419" s="3">
        <f t="shared" si="12"/>
        <v>21659.664839999758</v>
      </c>
      <c r="H419" s="3">
        <f t="shared" si="13"/>
        <v>0.37999999942258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179507.99999999953</v>
      </c>
      <c r="E420" s="2">
        <v>0</v>
      </c>
      <c r="F420" s="2">
        <v>0</v>
      </c>
      <c r="G420" s="3">
        <f t="shared" si="12"/>
        <v>150427.70399999959</v>
      </c>
      <c r="H420" s="3">
        <f t="shared" si="13"/>
        <v>4.6566128730773926E-10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27907.72</v>
      </c>
      <c r="D421" s="2">
        <f>'PR-RAS'!E426</f>
        <v>79725.100000000006</v>
      </c>
      <c r="E421" s="2">
        <v>0</v>
      </c>
      <c r="F421" s="2">
        <v>0</v>
      </c>
      <c r="G421" s="3">
        <f t="shared" si="12"/>
        <v>78690.326400000005</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21820.959999999999</v>
      </c>
      <c r="D423" s="2">
        <f>'PR-RAS'!E428</f>
        <v>146676.37</v>
      </c>
      <c r="E423" s="2">
        <v>0</v>
      </c>
      <c r="F423" s="2">
        <v>0</v>
      </c>
      <c r="G423" s="3">
        <f t="shared" si="12"/>
        <v>133003.3014</v>
      </c>
      <c r="H423" s="3">
        <f t="shared" si="13"/>
        <v>0.4099999999962165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2020403.2099999997</v>
      </c>
      <c r="D637" s="2">
        <f>'PR-RAS'!E643</f>
        <v>2255757.89</v>
      </c>
      <c r="E637" s="2">
        <v>0</v>
      </c>
      <c r="F637" s="2">
        <v>0</v>
      </c>
      <c r="G637" s="3">
        <f t="shared" si="14"/>
        <v>4154300.4776400002</v>
      </c>
      <c r="H637" s="3">
        <f t="shared" si="15"/>
        <v>0.31999999959953129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1968585.8300000003</v>
      </c>
      <c r="D638" s="2">
        <f>'PR-RAS'!E644</f>
        <v>2435265.8899999997</v>
      </c>
      <c r="E638" s="2">
        <v>0</v>
      </c>
      <c r="F638" s="2">
        <v>0</v>
      </c>
      <c r="G638" s="3">
        <f t="shared" si="14"/>
        <v>4356517.9175699996</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51817.379999999423</v>
      </c>
      <c r="D639" s="2">
        <f>'PR-RAS'!E645</f>
        <v>0</v>
      </c>
      <c r="E639" s="2">
        <v>0</v>
      </c>
      <c r="F639" s="2">
        <v>0</v>
      </c>
      <c r="G639" s="3">
        <f t="shared" si="14"/>
        <v>33059.48843999963</v>
      </c>
      <c r="H639" s="3">
        <f t="shared" si="15"/>
        <v>0.37999999942258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179507.99999999953</v>
      </c>
      <c r="E640" s="2">
        <v>0</v>
      </c>
      <c r="F640" s="2">
        <v>0</v>
      </c>
      <c r="G640" s="3">
        <f t="shared" si="14"/>
        <v>229411.22399999941</v>
      </c>
      <c r="H640" s="3">
        <f t="shared" si="15"/>
        <v>4.6566128730773926E-10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27907.72</v>
      </c>
      <c r="D641" s="2">
        <f>'PR-RAS'!E647</f>
        <v>79725.100000000006</v>
      </c>
      <c r="E641" s="2">
        <v>0</v>
      </c>
      <c r="F641" s="2">
        <v>0</v>
      </c>
      <c r="G641" s="3">
        <f t="shared" si="14"/>
        <v>119909.06880000001</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79725.099999999424</v>
      </c>
      <c r="D643" s="2">
        <f>'PR-RAS'!E649</f>
        <v>0</v>
      </c>
      <c r="E643" s="2">
        <v>0</v>
      </c>
      <c r="F643" s="2">
        <v>0</v>
      </c>
      <c r="G643" s="3">
        <f t="shared" si="14"/>
        <v>51183.514199999634</v>
      </c>
      <c r="H643" s="3">
        <f t="shared" si="15"/>
        <v>9.9999999423744157E-2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99782.899999999529</v>
      </c>
      <c r="E644" s="2">
        <v>0</v>
      </c>
      <c r="F644" s="2">
        <v>0</v>
      </c>
      <c r="G644" s="3">
        <f t="shared" si="14"/>
        <v>128320.8093999994</v>
      </c>
      <c r="H644" s="3">
        <f t="shared" si="15"/>
        <v>0.10000000047148205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133776.20000000001</v>
      </c>
      <c r="D645" s="2">
        <f>'PR-RAS'!E651</f>
        <v>0</v>
      </c>
      <c r="E645" s="2">
        <v>0</v>
      </c>
      <c r="F645" s="2">
        <v>0</v>
      </c>
      <c r="G645" s="3">
        <f t="shared" si="14"/>
        <v>86151.872800000012</v>
      </c>
      <c r="H645" s="3">
        <f t="shared" si="15"/>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55011.66</v>
      </c>
      <c r="D646" s="2">
        <f>'PR-RAS'!E653</f>
        <v>97461.28</v>
      </c>
      <c r="E646" s="2">
        <v>0</v>
      </c>
      <c r="F646" s="2">
        <v>0</v>
      </c>
      <c r="G646" s="3">
        <f t="shared" si="14"/>
        <v>161207.57190000001</v>
      </c>
      <c r="H646" s="3">
        <f t="shared" si="15"/>
        <v>0.61999999999534339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729642.17</v>
      </c>
      <c r="D647" s="2">
        <f>'PR-RAS'!E654</f>
        <v>818385.76</v>
      </c>
      <c r="E647" s="2">
        <v>0</v>
      </c>
      <c r="F647" s="2">
        <v>0</v>
      </c>
      <c r="G647" s="3">
        <f t="shared" si="14"/>
        <v>1528703.2437400001</v>
      </c>
      <c r="H647" s="3">
        <f t="shared" si="15"/>
        <v>0.41000000003259629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687192.55</v>
      </c>
      <c r="D648" s="2">
        <f>'PR-RAS'!E655</f>
        <v>817503.61</v>
      </c>
      <c r="E648" s="2">
        <v>0</v>
      </c>
      <c r="F648" s="2">
        <v>0</v>
      </c>
      <c r="G648" s="3">
        <f t="shared" si="14"/>
        <v>1502463.25119</v>
      </c>
      <c r="H648" s="3">
        <f t="shared" si="15"/>
        <v>0.83999999996740371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97461.280000000028</v>
      </c>
      <c r="D649" s="2">
        <f>'PR-RAS'!E656</f>
        <v>98343.430000000051</v>
      </c>
      <c r="E649" s="2">
        <v>0</v>
      </c>
      <c r="F649" s="2">
        <v>0</v>
      </c>
      <c r="G649" s="3">
        <f t="shared" si="14"/>
        <v>190607.9947200001</v>
      </c>
      <c r="H649" s="3">
        <f t="shared" si="15"/>
        <v>0.71000000007916242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70</v>
      </c>
      <c r="E651" s="2">
        <v>0</v>
      </c>
      <c r="F651" s="2">
        <v>0</v>
      </c>
      <c r="G651" s="3">
        <f t="shared" si="14"/>
        <v>127.4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68</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1396714.44</v>
      </c>
      <c r="D676" s="2">
        <f>'PR-RAS'!E683</f>
        <v>1531340.47</v>
      </c>
      <c r="E676" s="2">
        <v>0</v>
      </c>
      <c r="F676" s="2">
        <v>0</v>
      </c>
      <c r="G676" s="3">
        <f t="shared" si="14"/>
        <v>3010091.8815000001</v>
      </c>
      <c r="H676" s="3">
        <f t="shared" si="15"/>
        <v>0.90999999991618097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32339.27</v>
      </c>
      <c r="D678" s="2">
        <f>'PR-RAS'!E685</f>
        <v>34341.86</v>
      </c>
      <c r="E678" s="2">
        <v>0</v>
      </c>
      <c r="F678" s="2">
        <v>0</v>
      </c>
      <c r="G678" s="3">
        <f t="shared" si="14"/>
        <v>68392.564230000004</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33236.400000000001</v>
      </c>
      <c r="D695" s="2">
        <f>'PR-RAS'!E702</f>
        <v>0</v>
      </c>
      <c r="E695" s="2">
        <v>0</v>
      </c>
      <c r="F695" s="2">
        <v>0</v>
      </c>
      <c r="G695" s="3">
        <f t="shared" si="14"/>
        <v>23066.061600000001</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66241.399999999994</v>
      </c>
      <c r="D717" s="2">
        <f>'PR-RAS'!E724</f>
        <v>65744.41</v>
      </c>
      <c r="E717" s="2">
        <v>0</v>
      </c>
      <c r="F717" s="2">
        <v>0</v>
      </c>
      <c r="G717" s="3">
        <f t="shared" si="14"/>
        <v>141574.83752</v>
      </c>
      <c r="H717" s="3">
        <f t="shared" si="15"/>
        <v>0.80999999999767169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4635.12</v>
      </c>
      <c r="E726" s="2">
        <v>0</v>
      </c>
      <c r="F726" s="2">
        <v>0</v>
      </c>
      <c r="G726" s="3">
        <f t="shared" si="14"/>
        <v>8961.232</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28463.24</v>
      </c>
      <c r="D727" s="2">
        <f>'PR-RAS'!E734</f>
        <v>32337.01</v>
      </c>
      <c r="E727" s="2">
        <v>0</v>
      </c>
      <c r="F727" s="2">
        <v>0</v>
      </c>
      <c r="G727" s="3">
        <f t="shared" si="14"/>
        <v>67617.65075999999</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4018.8</v>
      </c>
      <c r="D729" s="2">
        <f>'PR-RAS'!E736</f>
        <v>239.1</v>
      </c>
      <c r="E729" s="2">
        <v>0</v>
      </c>
      <c r="F729" s="2">
        <v>0</v>
      </c>
      <c r="G729" s="3">
        <f t="shared" si="14"/>
        <v>3273.8159999999998</v>
      </c>
      <c r="H729" s="3">
        <f t="shared" si="15"/>
        <v>0.29999999999981242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13126.4</v>
      </c>
      <c r="D731" s="2">
        <f>'PR-RAS'!E738</f>
        <v>2540.6999999999998</v>
      </c>
      <c r="E731" s="2">
        <v>0</v>
      </c>
      <c r="F731" s="2">
        <v>0</v>
      </c>
      <c r="G731" s="3">
        <f t="shared" si="14"/>
        <v>13291.694</v>
      </c>
      <c r="H731" s="3">
        <f t="shared" si="15"/>
        <v>0.6999999999998181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8303.2900000000009</v>
      </c>
      <c r="D732" s="2">
        <f>'PR-RAS'!E739</f>
        <v>23737.05</v>
      </c>
      <c r="E732" s="2">
        <v>0</v>
      </c>
      <c r="F732" s="2">
        <v>0</v>
      </c>
      <c r="G732" s="3">
        <f t="shared" si="14"/>
        <v>40773.272089999999</v>
      </c>
      <c r="H732" s="3">
        <f t="shared" si="15"/>
        <v>0.34000000000014552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3683.48</v>
      </c>
      <c r="D734" s="2">
        <f>'PR-RAS'!E741</f>
        <v>0</v>
      </c>
      <c r="E734" s="2">
        <v>0</v>
      </c>
      <c r="F734" s="2">
        <v>0</v>
      </c>
      <c r="G734" s="3">
        <f t="shared" si="14"/>
        <v>2699.9908399999999</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216.4</v>
      </c>
      <c r="E735" s="2">
        <v>0</v>
      </c>
      <c r="F735" s="2">
        <v>0</v>
      </c>
      <c r="G735" s="3">
        <f t="shared" si="14"/>
        <v>317.67520000000002</v>
      </c>
      <c r="H735" s="3">
        <f t="shared" si="15"/>
        <v>0.40000000000000568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240</v>
      </c>
      <c r="D843" s="2">
        <f>'PR-RAS'!E850</f>
        <v>0</v>
      </c>
      <c r="E843" s="2">
        <v>0</v>
      </c>
      <c r="F843" s="2">
        <v>0</v>
      </c>
      <c r="G843" s="3">
        <f t="shared" si="34"/>
        <v>202.07999999999998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62072.59</v>
      </c>
      <c r="D848" s="2">
        <f>'PR-RAS'!E855</f>
        <v>57710.32</v>
      </c>
      <c r="E848" s="2">
        <v>0</v>
      </c>
      <c r="F848" s="2">
        <v>0</v>
      </c>
      <c r="G848" s="3">
        <f t="shared" si="34"/>
        <v>150336.76580999998</v>
      </c>
      <c r="H848" s="3">
        <f t="shared" si="35"/>
        <v>0.73000000000320142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679620.63000000012</v>
      </c>
      <c r="D1011" s="7">
        <f>BILANCA!E6</f>
        <v>687304.77</v>
      </c>
      <c r="E1011" s="7">
        <v>0</v>
      </c>
      <c r="F1011" s="7">
        <v>0</v>
      </c>
      <c r="G1011" s="8">
        <f t="shared" ref="G1011:G1306" si="38">B1011/1000*C1011+B1011/500*D1011</f>
        <v>2054.2301700000003</v>
      </c>
      <c r="H1011" s="8">
        <f t="shared" si="35"/>
        <v>0.59999999986030161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413037.80000000005</v>
      </c>
      <c r="D1012" s="2">
        <f>BILANCA!E7</f>
        <v>410346.70000000007</v>
      </c>
      <c r="E1012" s="2">
        <v>0</v>
      </c>
      <c r="F1012" s="2">
        <v>0</v>
      </c>
      <c r="G1012" s="3">
        <f t="shared" si="38"/>
        <v>2467.4624000000003</v>
      </c>
      <c r="H1012" s="3">
        <f t="shared" si="35"/>
        <v>0.49999999988358468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413037.80000000005</v>
      </c>
      <c r="D1017" s="2">
        <f>BILANCA!E12</f>
        <v>410346.70000000007</v>
      </c>
      <c r="E1017" s="2">
        <v>0</v>
      </c>
      <c r="F1017" s="2">
        <v>0</v>
      </c>
      <c r="G1017" s="3">
        <f t="shared" si="38"/>
        <v>8636.1184000000012</v>
      </c>
      <c r="H1017" s="3">
        <f t="shared" si="35"/>
        <v>0.49999999988358468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342083.95000000007</v>
      </c>
      <c r="D1018" s="2">
        <f>BILANCA!E13</f>
        <v>328483.7300000001</v>
      </c>
      <c r="E1018" s="2">
        <v>0</v>
      </c>
      <c r="F1018" s="2">
        <v>0</v>
      </c>
      <c r="G1018" s="3">
        <f t="shared" si="38"/>
        <v>7992.4112800000021</v>
      </c>
      <c r="H1018" s="3">
        <f t="shared" si="35"/>
        <v>0.31999999983236194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1088018.05</v>
      </c>
      <c r="D1020" s="2">
        <f>BILANCA!E15</f>
        <v>1088018.05</v>
      </c>
      <c r="E1020" s="2">
        <v>0</v>
      </c>
      <c r="F1020" s="2">
        <v>0</v>
      </c>
      <c r="G1020" s="3">
        <f t="shared" si="38"/>
        <v>32640.541499999999</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745934.1</v>
      </c>
      <c r="D1023" s="2">
        <f>BILANCA!E18</f>
        <v>759534.32</v>
      </c>
      <c r="E1023" s="2">
        <v>0</v>
      </c>
      <c r="F1023" s="2">
        <v>0</v>
      </c>
      <c r="G1023" s="3">
        <f t="shared" si="38"/>
        <v>29445.035619999999</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12251.76999999996</v>
      </c>
      <c r="D1024" s="2">
        <f>BILANCA!E19</f>
        <v>27914.720000000001</v>
      </c>
      <c r="E1024" s="2">
        <v>0</v>
      </c>
      <c r="F1024" s="2">
        <v>0</v>
      </c>
      <c r="G1024" s="3">
        <f t="shared" si="38"/>
        <v>953.13693999999941</v>
      </c>
      <c r="H1024" s="3">
        <f t="shared" si="3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155843.21</v>
      </c>
      <c r="D1025" s="2">
        <f>BILANCA!E20</f>
        <v>173358.69</v>
      </c>
      <c r="E1025" s="2">
        <v>0</v>
      </c>
      <c r="F1025" s="2">
        <v>0</v>
      </c>
      <c r="G1025" s="3">
        <f t="shared" si="38"/>
        <v>7538.4088499999998</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4844.34</v>
      </c>
      <c r="D1026" s="2">
        <f>BILANCA!E21</f>
        <v>4844.34</v>
      </c>
      <c r="E1026" s="2">
        <v>0</v>
      </c>
      <c r="F1026" s="2">
        <v>0</v>
      </c>
      <c r="G1026" s="3">
        <f t="shared" si="38"/>
        <v>232.52832000000001</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9829.31</v>
      </c>
      <c r="D1027" s="2">
        <f>BILANCA!E22</f>
        <v>9829.31</v>
      </c>
      <c r="E1027" s="2">
        <v>0</v>
      </c>
      <c r="F1027" s="2">
        <v>0</v>
      </c>
      <c r="G1027" s="3">
        <f t="shared" si="38"/>
        <v>501.29481000000004</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954.28</v>
      </c>
      <c r="D1029" s="2">
        <f>BILANCA!E24</f>
        <v>954.28</v>
      </c>
      <c r="E1029" s="2">
        <v>0</v>
      </c>
      <c r="F1029" s="2">
        <v>0</v>
      </c>
      <c r="G1029" s="3">
        <f t="shared" si="38"/>
        <v>54.393959999999993</v>
      </c>
      <c r="H1029" s="3">
        <f t="shared" si="35"/>
        <v>0.55999999999994543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20839.89</v>
      </c>
      <c r="D1031" s="2">
        <f>BILANCA!E26</f>
        <v>24924.89</v>
      </c>
      <c r="E1031" s="2">
        <v>0</v>
      </c>
      <c r="F1031" s="2">
        <v>0</v>
      </c>
      <c r="G1031" s="3">
        <f t="shared" si="38"/>
        <v>1484.48307</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180059.26</v>
      </c>
      <c r="D1033" s="2">
        <f>BILANCA!E28</f>
        <v>185996.79</v>
      </c>
      <c r="E1033" s="2">
        <v>0</v>
      </c>
      <c r="F1033" s="2">
        <v>0</v>
      </c>
      <c r="G1033" s="3">
        <f t="shared" si="38"/>
        <v>12697.215319999999</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58702.080000000002</v>
      </c>
      <c r="D1040" s="2">
        <f>BILANCA!E35</f>
        <v>53948.25</v>
      </c>
      <c r="E1040" s="2">
        <v>0</v>
      </c>
      <c r="F1040" s="2">
        <v>0</v>
      </c>
      <c r="G1040" s="3">
        <f t="shared" si="38"/>
        <v>4997.9574000000002</v>
      </c>
      <c r="H1040" s="3">
        <f t="shared" si="35"/>
        <v>0.33000000000174623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149720.98000000001</v>
      </c>
      <c r="D1041" s="2">
        <f>BILANCA!E36</f>
        <v>171132</v>
      </c>
      <c r="E1041" s="2">
        <v>0</v>
      </c>
      <c r="F1041" s="2">
        <v>0</v>
      </c>
      <c r="G1041" s="3">
        <f t="shared" si="38"/>
        <v>15251.534379999999</v>
      </c>
      <c r="H1041" s="3">
        <f t="shared" si="35"/>
        <v>1.9999999989522621E-2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929.06</v>
      </c>
      <c r="D1042" s="2">
        <f>BILANCA!E37</f>
        <v>929.06</v>
      </c>
      <c r="E1042" s="2">
        <v>0</v>
      </c>
      <c r="F1042" s="2">
        <v>0</v>
      </c>
      <c r="G1042" s="3">
        <f t="shared" si="38"/>
        <v>89.189760000000007</v>
      </c>
      <c r="H1042" s="3">
        <f t="shared" si="35"/>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91947.96</v>
      </c>
      <c r="D1045" s="2">
        <f>BILANCA!E40</f>
        <v>118112.81</v>
      </c>
      <c r="E1045" s="2">
        <v>0</v>
      </c>
      <c r="F1045" s="2">
        <v>0</v>
      </c>
      <c r="G1045" s="3">
        <f t="shared" si="38"/>
        <v>11486.075300000002</v>
      </c>
      <c r="H1045" s="3">
        <f t="shared" si="35"/>
        <v>0.22999999999592546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25823.42</v>
      </c>
      <c r="D1059" s="2">
        <f>BILANCA!E54</f>
        <v>26363.54</v>
      </c>
      <c r="E1059" s="2">
        <v>0</v>
      </c>
      <c r="F1059" s="2">
        <v>0</v>
      </c>
      <c r="G1059" s="3">
        <f t="shared" si="38"/>
        <v>3848.9745000000003</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25823.42</v>
      </c>
      <c r="D1060" s="2">
        <f>BILANCA!E55</f>
        <v>26363.54</v>
      </c>
      <c r="E1060" s="2">
        <v>0</v>
      </c>
      <c r="F1060" s="2">
        <v>0</v>
      </c>
      <c r="G1060" s="3">
        <f t="shared" si="38"/>
        <v>3927.5250000000005</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266582.83</v>
      </c>
      <c r="D1074" s="2">
        <f>BILANCA!E69</f>
        <v>276958.07</v>
      </c>
      <c r="E1074" s="2">
        <v>0</v>
      </c>
      <c r="F1074" s="2">
        <v>0</v>
      </c>
      <c r="G1074" s="3">
        <f t="shared" si="38"/>
        <v>52511.934080000006</v>
      </c>
      <c r="H1074" s="3">
        <f t="shared" si="35"/>
        <v>0.23999999999068677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97461.28</v>
      </c>
      <c r="D1075" s="2">
        <f>BILANCA!E70</f>
        <v>98343.430000000008</v>
      </c>
      <c r="E1075" s="2">
        <v>0</v>
      </c>
      <c r="F1075" s="2">
        <v>0</v>
      </c>
      <c r="G1075" s="3">
        <f t="shared" si="38"/>
        <v>19119.629100000002</v>
      </c>
      <c r="H1075" s="3">
        <f t="shared" si="35"/>
        <v>0.71000000000640284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97398.04</v>
      </c>
      <c r="D1076" s="2">
        <f>BILANCA!E71</f>
        <v>98322.46</v>
      </c>
      <c r="E1076" s="2">
        <v>0</v>
      </c>
      <c r="F1076" s="2">
        <v>0</v>
      </c>
      <c r="G1076" s="3">
        <f t="shared" si="38"/>
        <v>19406.835360000001</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97398.04</v>
      </c>
      <c r="D1078" s="2">
        <f>BILANCA!E73</f>
        <v>98322.46</v>
      </c>
      <c r="E1078" s="2">
        <v>0</v>
      </c>
      <c r="F1078" s="2">
        <v>0</v>
      </c>
      <c r="G1078" s="3">
        <f t="shared" si="38"/>
        <v>19994.921280000002</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63.24</v>
      </c>
      <c r="D1085" s="2">
        <f>BILANCA!E80</f>
        <v>20.97</v>
      </c>
      <c r="E1085" s="2">
        <v>0</v>
      </c>
      <c r="F1085" s="2">
        <v>0</v>
      </c>
      <c r="G1085" s="3">
        <f t="shared" si="38"/>
        <v>7.8885000000000005</v>
      </c>
      <c r="H1085" s="3">
        <f t="shared" si="35"/>
        <v>0.27000000000000313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11468.05</v>
      </c>
      <c r="D1087" s="2">
        <f>BILANCA!E82</f>
        <v>29881.93</v>
      </c>
      <c r="E1087" s="2">
        <v>0</v>
      </c>
      <c r="F1087" s="2">
        <v>0</v>
      </c>
      <c r="G1087" s="3">
        <f t="shared" si="38"/>
        <v>5484.85707</v>
      </c>
      <c r="H1087" s="3">
        <f t="shared" si="35"/>
        <v>0.11999999999898137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1641.61</v>
      </c>
      <c r="D1089" s="2">
        <f>BILANCA!E84</f>
        <v>1641.61</v>
      </c>
      <c r="E1089" s="2">
        <v>0</v>
      </c>
      <c r="F1089" s="2">
        <v>0</v>
      </c>
      <c r="G1089" s="3">
        <f t="shared" si="38"/>
        <v>389.06156999999996</v>
      </c>
      <c r="H1089" s="3">
        <f t="shared" si="35"/>
        <v>0.78000000000020009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742.93</v>
      </c>
      <c r="D1090" s="2">
        <f>BILANCA!E85</f>
        <v>742.93</v>
      </c>
      <c r="E1090" s="2">
        <v>0</v>
      </c>
      <c r="F1090" s="2">
        <v>0</v>
      </c>
      <c r="G1090" s="3">
        <f t="shared" si="38"/>
        <v>178.3032</v>
      </c>
      <c r="H1090" s="3">
        <f t="shared" si="35"/>
        <v>0.14000000000010004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9083.51</v>
      </c>
      <c r="D1092" s="2">
        <f>BILANCA!E87</f>
        <v>27497.39</v>
      </c>
      <c r="E1092" s="2">
        <v>0</v>
      </c>
      <c r="F1092" s="2">
        <v>0</v>
      </c>
      <c r="G1092" s="3">
        <f t="shared" si="38"/>
        <v>5254.4197800000002</v>
      </c>
      <c r="H1092" s="3">
        <f t="shared" si="35"/>
        <v>0.87999999999919964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22265.260000000002</v>
      </c>
      <c r="D1152" s="2">
        <f>BILANCA!E147</f>
        <v>147120.67000000001</v>
      </c>
      <c r="E1152" s="2">
        <v>0</v>
      </c>
      <c r="F1152" s="2">
        <v>0</v>
      </c>
      <c r="G1152" s="3">
        <f t="shared" si="38"/>
        <v>44943.9372</v>
      </c>
      <c r="H1152" s="3">
        <f t="shared" si="41"/>
        <v>0.58999999998923158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2080.3999999999996</v>
      </c>
      <c r="D1155" s="2">
        <f>BILANCA!E150</f>
        <v>124532.83</v>
      </c>
      <c r="E1155" s="2">
        <v>0</v>
      </c>
      <c r="F1155" s="2">
        <v>0</v>
      </c>
      <c r="G1155" s="3">
        <f t="shared" si="38"/>
        <v>36416.178700000004</v>
      </c>
      <c r="H1155" s="3">
        <f t="shared" si="41"/>
        <v>0.56999999999788997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1019.28</v>
      </c>
      <c r="D1161" s="2">
        <f>BILANCA!E156</f>
        <v>123471.71</v>
      </c>
      <c r="E1161" s="2">
        <v>0</v>
      </c>
      <c r="F1161" s="2">
        <v>0</v>
      </c>
      <c r="G1161" s="3">
        <f t="shared" si="38"/>
        <v>37442.367700000003</v>
      </c>
      <c r="H1161" s="3">
        <f t="shared" si="41"/>
        <v>0.56999999999356987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1061.1199999999999</v>
      </c>
      <c r="D1163" s="2">
        <f>BILANCA!E158</f>
        <v>1061.1199999999999</v>
      </c>
      <c r="E1163" s="2">
        <v>0</v>
      </c>
      <c r="F1163" s="2">
        <v>0</v>
      </c>
      <c r="G1163" s="3">
        <f t="shared" si="38"/>
        <v>487.05407999999989</v>
      </c>
      <c r="H1163" s="3">
        <f t="shared" si="41"/>
        <v>0.23999999999978172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8354.5400000000009</v>
      </c>
      <c r="D1165" s="2">
        <f>BILANCA!E160</f>
        <v>9026.26</v>
      </c>
      <c r="E1165" s="2">
        <v>0</v>
      </c>
      <c r="F1165" s="2">
        <v>0</v>
      </c>
      <c r="G1165" s="3">
        <f t="shared" si="38"/>
        <v>4093.0943000000002</v>
      </c>
      <c r="H1165" s="3">
        <f t="shared" si="41"/>
        <v>0.71999999999934516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11830.32</v>
      </c>
      <c r="D1166" s="2">
        <f>BILANCA!E161</f>
        <v>13561.58</v>
      </c>
      <c r="E1166" s="2">
        <v>0</v>
      </c>
      <c r="F1166" s="2">
        <v>0</v>
      </c>
      <c r="G1166" s="3">
        <f t="shared" si="38"/>
        <v>6076.7428799999998</v>
      </c>
      <c r="H1166" s="3">
        <f t="shared" si="41"/>
        <v>0.73999999999978172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1612.04</v>
      </c>
      <c r="D1170" s="2">
        <f>BILANCA!E165</f>
        <v>1612.04</v>
      </c>
      <c r="E1170" s="2">
        <v>0</v>
      </c>
      <c r="F1170" s="2">
        <v>0</v>
      </c>
      <c r="G1170" s="3">
        <f t="shared" si="38"/>
        <v>773.77919999999995</v>
      </c>
      <c r="H1170" s="3">
        <f t="shared" si="41"/>
        <v>7.999999999992724E-2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1612.04</v>
      </c>
      <c r="D1172" s="2">
        <f>BILANCA!E167</f>
        <v>1612.04</v>
      </c>
      <c r="E1172" s="2">
        <v>0</v>
      </c>
      <c r="F1172" s="2">
        <v>0</v>
      </c>
      <c r="G1172" s="3">
        <f t="shared" si="38"/>
        <v>783.45144000000005</v>
      </c>
      <c r="H1172" s="3">
        <f t="shared" si="41"/>
        <v>7.999999999992724E-2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133776.20000000001</v>
      </c>
      <c r="D1176" s="2">
        <f>BILANCA!E171</f>
        <v>0</v>
      </c>
      <c r="E1176" s="2">
        <v>0</v>
      </c>
      <c r="F1176" s="2">
        <v>0</v>
      </c>
      <c r="G1176" s="3">
        <f t="shared" si="38"/>
        <v>22206.849200000004</v>
      </c>
      <c r="H1176" s="3">
        <f t="shared" si="41"/>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133776.20000000001</v>
      </c>
      <c r="D1179" s="2">
        <f>BILANCA!E174</f>
        <v>0</v>
      </c>
      <c r="E1179" s="2">
        <v>0</v>
      </c>
      <c r="F1179" s="2">
        <v>0</v>
      </c>
      <c r="G1179" s="3">
        <f t="shared" si="38"/>
        <v>22608.177800000005</v>
      </c>
      <c r="H1179" s="3">
        <f t="shared" si="41"/>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679620.63</v>
      </c>
      <c r="D1180" s="2">
        <f>BILANCA!E176</f>
        <v>687304.77</v>
      </c>
      <c r="E1180" s="2">
        <v>0</v>
      </c>
      <c r="F1180" s="2">
        <v>0</v>
      </c>
      <c r="G1180" s="3">
        <f t="shared" si="38"/>
        <v>349219.12890000001</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165036.76999999999</v>
      </c>
      <c r="D1181" s="2">
        <f>BILANCA!E177</f>
        <v>230064.6</v>
      </c>
      <c r="E1181" s="2">
        <v>0</v>
      </c>
      <c r="F1181" s="2">
        <v>0</v>
      </c>
      <c r="G1181" s="3">
        <f t="shared" si="38"/>
        <v>106903.38087000001</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163845.88999999998</v>
      </c>
      <c r="D1182" s="2">
        <f>BILANCA!E178</f>
        <v>210908.9</v>
      </c>
      <c r="E1182" s="2">
        <v>0</v>
      </c>
      <c r="F1182" s="2">
        <v>0</v>
      </c>
      <c r="G1182" s="3">
        <f t="shared" si="38"/>
        <v>100734.15467999999</v>
      </c>
      <c r="H1182" s="3">
        <f t="shared" si="41"/>
        <v>0.21000000002095476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131967.41</v>
      </c>
      <c r="D1183" s="2">
        <f>BILANCA!E179</f>
        <v>165624.39000000001</v>
      </c>
      <c r="E1183" s="2">
        <v>0</v>
      </c>
      <c r="F1183" s="2">
        <v>0</v>
      </c>
      <c r="G1183" s="3">
        <f t="shared" si="38"/>
        <v>80136.400869999998</v>
      </c>
      <c r="H1183" s="3">
        <f t="shared" si="41"/>
        <v>0.8000000000174623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23024.74</v>
      </c>
      <c r="D1184" s="2">
        <f>BILANCA!E180</f>
        <v>45102.61</v>
      </c>
      <c r="E1184" s="2">
        <v>0</v>
      </c>
      <c r="F1184" s="2">
        <v>0</v>
      </c>
      <c r="G1184" s="3">
        <f t="shared" si="38"/>
        <v>19702.013039999998</v>
      </c>
      <c r="H1184" s="3">
        <f t="shared" si="41"/>
        <v>0.64999999999781721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141.47</v>
      </c>
      <c r="D1185" s="2">
        <f>BILANCA!E181</f>
        <v>171.9</v>
      </c>
      <c r="E1185" s="2">
        <v>0</v>
      </c>
      <c r="F1185" s="2">
        <v>0</v>
      </c>
      <c r="G1185" s="3">
        <f t="shared" si="38"/>
        <v>84.922249999999991</v>
      </c>
      <c r="H1185" s="3">
        <f t="shared" si="41"/>
        <v>0.56999999999999318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141.47</v>
      </c>
      <c r="D1188" s="2">
        <f>BILANCA!E184</f>
        <v>171.9</v>
      </c>
      <c r="E1188" s="2">
        <v>0</v>
      </c>
      <c r="F1188" s="2">
        <v>0</v>
      </c>
      <c r="G1188" s="3">
        <f t="shared" si="38"/>
        <v>86.378059999999991</v>
      </c>
      <c r="H1188" s="3">
        <f t="shared" si="41"/>
        <v>0.56999999999999318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v>
      </c>
      <c r="D1198" s="2">
        <f>BILANCA!E194</f>
        <v>10</v>
      </c>
      <c r="E1198" s="2">
        <v>0</v>
      </c>
      <c r="F1198" s="2">
        <v>0</v>
      </c>
      <c r="G1198" s="3">
        <f t="shared" si="38"/>
        <v>5.64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8702.27</v>
      </c>
      <c r="D1200" s="2">
        <f>BILANCA!E196</f>
        <v>0</v>
      </c>
      <c r="E1200" s="2">
        <v>0</v>
      </c>
      <c r="F1200" s="2">
        <v>0</v>
      </c>
      <c r="G1200" s="3">
        <f t="shared" si="38"/>
        <v>1653.4313000000002</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1190.8800000000001</v>
      </c>
      <c r="D1201" s="2">
        <f>BILANCA!E197</f>
        <v>4050.88</v>
      </c>
      <c r="E1201" s="2">
        <v>0</v>
      </c>
      <c r="F1201" s="2">
        <v>0</v>
      </c>
      <c r="G1201" s="3">
        <f t="shared" si="38"/>
        <v>1774.8942400000001</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1190.8800000000001</v>
      </c>
      <c r="D1203" s="2">
        <f>BILANCA!E199</f>
        <v>4050.88</v>
      </c>
      <c r="E1203" s="2">
        <v>0</v>
      </c>
      <c r="F1203" s="2">
        <v>0</v>
      </c>
      <c r="G1203" s="3">
        <f t="shared" si="44"/>
        <v>1793.4795200000001</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15104.82</v>
      </c>
      <c r="E1251" s="2">
        <v>0</v>
      </c>
      <c r="F1251" s="2">
        <v>0</v>
      </c>
      <c r="G1251" s="3">
        <f>B1251/1000*C1251+B1251/500*D1251</f>
        <v>7280.5232399999995</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514583.86</v>
      </c>
      <c r="D1255" s="2">
        <f>BILANCA!E251</f>
        <v>457240.17000000004</v>
      </c>
      <c r="E1255" s="2">
        <v>0</v>
      </c>
      <c r="F1255" s="2">
        <v>0</v>
      </c>
      <c r="G1255" s="3">
        <f t="shared" si="38"/>
        <v>350120.72899999999</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413037.8</v>
      </c>
      <c r="D1256" s="2">
        <f>BILANCA!E252</f>
        <v>410346.7</v>
      </c>
      <c r="E1256" s="2">
        <v>0</v>
      </c>
      <c r="F1256" s="2">
        <v>0</v>
      </c>
      <c r="G1256" s="3">
        <f t="shared" si="38"/>
        <v>303497.87520000001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413037.8</v>
      </c>
      <c r="D1257" s="2">
        <f>BILANCA!E253</f>
        <v>410346.7</v>
      </c>
      <c r="E1257" s="2">
        <v>0</v>
      </c>
      <c r="F1257" s="2">
        <v>0</v>
      </c>
      <c r="G1257" s="3">
        <f t="shared" si="38"/>
        <v>304731.60639999999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79725.100000000006</v>
      </c>
      <c r="D1259" s="2">
        <f>BILANCA!E255</f>
        <v>-99782.9</v>
      </c>
      <c r="E1259" s="2">
        <v>0</v>
      </c>
      <c r="F1259" s="2">
        <v>0</v>
      </c>
      <c r="G1259" s="3">
        <f t="shared" si="38"/>
        <v>-29840.334299999999</v>
      </c>
      <c r="H1259" s="3">
        <f t="shared" si="41"/>
        <v>0.20000000001164153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286880.01</v>
      </c>
      <c r="D1260" s="2">
        <f>BILANCA!E256</f>
        <v>98229.9</v>
      </c>
      <c r="E1260" s="2">
        <v>0</v>
      </c>
      <c r="F1260" s="2">
        <v>0</v>
      </c>
      <c r="G1260" s="3">
        <f t="shared" si="38"/>
        <v>120834.9525</v>
      </c>
      <c r="H1260" s="3">
        <f t="shared" si="41"/>
        <v>0.11000000001513399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286880.01</v>
      </c>
      <c r="D1261" s="2">
        <f>BILANCA!E257</f>
        <v>98229.9</v>
      </c>
      <c r="E1261" s="2">
        <v>0</v>
      </c>
      <c r="F1261" s="2">
        <v>0</v>
      </c>
      <c r="G1261" s="3">
        <f t="shared" si="38"/>
        <v>121318.29230999999</v>
      </c>
      <c r="H1261" s="3">
        <f t="shared" si="41"/>
        <v>0.11000000001513399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207154.91</v>
      </c>
      <c r="D1264" s="2">
        <f>BILANCA!E260</f>
        <v>198012.79999999999</v>
      </c>
      <c r="E1264" s="2">
        <v>0</v>
      </c>
      <c r="F1264" s="2">
        <v>0</v>
      </c>
      <c r="G1264" s="3">
        <f t="shared" si="38"/>
        <v>153207.84954</v>
      </c>
      <c r="H1264" s="3">
        <f t="shared" si="41"/>
        <v>0.29000000000814907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207154.91</v>
      </c>
      <c r="D1266" s="2">
        <f>BILANCA!E262</f>
        <v>198012.79999999999</v>
      </c>
      <c r="E1266" s="2">
        <v>0</v>
      </c>
      <c r="F1266" s="2">
        <v>0</v>
      </c>
      <c r="G1266" s="3">
        <f t="shared" si="38"/>
        <v>154414.21056000001</v>
      </c>
      <c r="H1266" s="3">
        <f t="shared" si="41"/>
        <v>0.29000000000814907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20208.919999999998</v>
      </c>
      <c r="D1278" s="2">
        <f>BILANCA!E274</f>
        <v>145064.33000000002</v>
      </c>
      <c r="E1278" s="2">
        <v>0</v>
      </c>
      <c r="F1278" s="2">
        <v>0</v>
      </c>
      <c r="G1278" s="3">
        <f t="shared" si="38"/>
        <v>83170.471440000023</v>
      </c>
      <c r="H1278" s="3">
        <f t="shared" si="41"/>
        <v>0.41000000001804437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2080.3999999999996</v>
      </c>
      <c r="D1281" s="2">
        <f>BILANCA!E277</f>
        <v>124532.83</v>
      </c>
      <c r="E1281" s="2">
        <v>0</v>
      </c>
      <c r="F1281" s="2">
        <v>0</v>
      </c>
      <c r="G1281" s="3">
        <f t="shared" si="48"/>
        <v>68060.58226000001</v>
      </c>
      <c r="H1281" s="3">
        <f t="shared" si="49"/>
        <v>0.56999999999788997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1019.28</v>
      </c>
      <c r="D1287" s="2">
        <f>BILANCA!E283</f>
        <v>123471.71</v>
      </c>
      <c r="E1287" s="2">
        <v>0</v>
      </c>
      <c r="F1287" s="2">
        <v>0</v>
      </c>
      <c r="G1287" s="3">
        <f t="shared" si="48"/>
        <v>68685.6679</v>
      </c>
      <c r="H1287" s="3">
        <f t="shared" si="49"/>
        <v>0.56999999999356987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1061.1199999999999</v>
      </c>
      <c r="D1289" s="2">
        <f>BILANCA!E285</f>
        <v>1061.1199999999999</v>
      </c>
      <c r="E1289" s="2">
        <v>0</v>
      </c>
      <c r="F1289" s="2">
        <v>0</v>
      </c>
      <c r="G1289" s="3">
        <f t="shared" si="48"/>
        <v>888.15743999999995</v>
      </c>
      <c r="H1289" s="3">
        <f t="shared" si="49"/>
        <v>0.23999999999978172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6588.13</v>
      </c>
      <c r="D1291" s="2">
        <f>BILANCA!E287</f>
        <v>7259.85</v>
      </c>
      <c r="E1291" s="2">
        <v>0</v>
      </c>
      <c r="F1291" s="2">
        <v>0</v>
      </c>
      <c r="G1291" s="3">
        <f t="shared" si="48"/>
        <v>5931.3002300000007</v>
      </c>
      <c r="H1291" s="3">
        <f t="shared" si="49"/>
        <v>0.27999999999974534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11540.39</v>
      </c>
      <c r="D1292" s="2">
        <f>BILANCA!E288</f>
        <v>13271.65</v>
      </c>
      <c r="E1292" s="2">
        <v>0</v>
      </c>
      <c r="F1292" s="2">
        <v>0</v>
      </c>
      <c r="G1292" s="3">
        <f t="shared" si="48"/>
        <v>10739.600579999998</v>
      </c>
      <c r="H1292" s="3">
        <f t="shared" si="49"/>
        <v>0.73999999999978172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1612.04</v>
      </c>
      <c r="D1295" s="2">
        <f>BILANCA!E291</f>
        <v>1612.04</v>
      </c>
      <c r="E1295" s="2">
        <v>0</v>
      </c>
      <c r="F1295" s="2">
        <v>0</v>
      </c>
      <c r="G1295" s="3">
        <f t="shared" si="38"/>
        <v>1378.2941999999998</v>
      </c>
      <c r="H1295" s="3">
        <f t="shared" si="41"/>
        <v>7.999999999992724E-2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1612.04</v>
      </c>
      <c r="D1297" s="2">
        <f>BILANCA!E293</f>
        <v>1612.04</v>
      </c>
      <c r="E1297" s="2">
        <v>0</v>
      </c>
      <c r="F1297" s="2">
        <v>0</v>
      </c>
      <c r="G1297" s="3">
        <f t="shared" si="50"/>
        <v>1387.9664399999999</v>
      </c>
      <c r="H1297" s="3">
        <f t="shared" si="51"/>
        <v>7.999999999992724E-2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14110.31</v>
      </c>
      <c r="D1301" s="2">
        <f>BILANCA!E297</f>
        <v>14110.31</v>
      </c>
      <c r="E1301" s="2">
        <v>0</v>
      </c>
      <c r="F1301" s="2">
        <v>0</v>
      </c>
      <c r="G1301" s="3">
        <f t="shared" si="38"/>
        <v>12318.300629999998</v>
      </c>
      <c r="H1301" s="3">
        <f t="shared" si="41"/>
        <v>0.61999999999898137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14110.31</v>
      </c>
      <c r="D1302" s="2">
        <f>BILANCA!E298</f>
        <v>14110.31</v>
      </c>
      <c r="E1302" s="2">
        <v>0</v>
      </c>
      <c r="F1302" s="2">
        <v>0</v>
      </c>
      <c r="G1302" s="3">
        <f t="shared" si="38"/>
        <v>12360.631559999998</v>
      </c>
      <c r="H1302" s="3">
        <f t="shared" si="41"/>
        <v>0.61999999999898137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2257.2800000000002</v>
      </c>
      <c r="D1305" s="2">
        <f>BILANCA!E302</f>
        <v>5729.81</v>
      </c>
      <c r="E1305" s="2">
        <v>0</v>
      </c>
      <c r="F1305" s="2">
        <v>0</v>
      </c>
      <c r="G1305" s="3">
        <f t="shared" si="38"/>
        <v>4046.4854999999998</v>
      </c>
      <c r="H1305" s="3">
        <f t="shared" si="41"/>
        <v>0.46999999999979991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20007.98</v>
      </c>
      <c r="D1306" s="2">
        <f>BILANCA!E303</f>
        <v>141390.85999999999</v>
      </c>
      <c r="E1306" s="2">
        <v>0</v>
      </c>
      <c r="F1306" s="2">
        <v>0</v>
      </c>
      <c r="G1306" s="3">
        <f t="shared" si="38"/>
        <v>89625.751199999999</v>
      </c>
      <c r="H1306" s="3">
        <f t="shared" si="41"/>
        <v>0.1600000000144064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1612.04</v>
      </c>
      <c r="D1308" s="2">
        <f>BILANCA!E305</f>
        <v>1612.04</v>
      </c>
      <c r="E1308" s="2">
        <v>0</v>
      </c>
      <c r="F1308" s="2">
        <v>0</v>
      </c>
      <c r="G1308" s="3">
        <f t="shared" ref="G1308:G1581" si="52">B1308/1000*C1308+B1308/500*D1308</f>
        <v>1441.1637599999999</v>
      </c>
      <c r="H1308" s="3">
        <f t="shared" si="41"/>
        <v>7.999999999992724E-2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9033.51</v>
      </c>
      <c r="D1311" s="2">
        <f>BILANCA!E308</f>
        <v>22907.67</v>
      </c>
      <c r="E1311" s="2">
        <v>0</v>
      </c>
      <c r="F1311" s="2">
        <v>0</v>
      </c>
      <c r="G1311" s="3">
        <f t="shared" si="52"/>
        <v>16509.503849999997</v>
      </c>
      <c r="H1311" s="3">
        <f t="shared" si="41"/>
        <v>0.82000000000152795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v>
      </c>
      <c r="D1312" s="2">
        <f>BILANCA!E309</f>
        <v>4589.72</v>
      </c>
      <c r="E1312" s="2">
        <v>0</v>
      </c>
      <c r="F1312" s="2">
        <v>0</v>
      </c>
      <c r="G1312" s="3">
        <f t="shared" si="52"/>
        <v>2787.29088</v>
      </c>
      <c r="H1312" s="3">
        <f t="shared" si="41"/>
        <v>0.27999999999974534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13402.99</v>
      </c>
      <c r="D1339" s="2">
        <f>BILANCA!E336</f>
        <v>22500.01</v>
      </c>
      <c r="E1339" s="2">
        <v>0</v>
      </c>
      <c r="F1339" s="2">
        <v>0</v>
      </c>
      <c r="G1339" s="3">
        <f t="shared" si="52"/>
        <v>19214.59029</v>
      </c>
      <c r="H1339" s="3">
        <f t="shared" si="41"/>
        <v>1.9999999998617568E-2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150442.9</v>
      </c>
      <c r="D1340" s="2">
        <f>BILANCA!E337</f>
        <v>188408.89</v>
      </c>
      <c r="E1340" s="2">
        <v>0</v>
      </c>
      <c r="F1340" s="2">
        <v>0</v>
      </c>
      <c r="G1340" s="3">
        <f t="shared" si="52"/>
        <v>173996.02440000002</v>
      </c>
      <c r="H1340" s="3">
        <f t="shared" si="41"/>
        <v>0.20999999999185093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898.56</v>
      </c>
      <c r="D1341" s="2">
        <f>BILANCA!E338</f>
        <v>0</v>
      </c>
      <c r="E1341" s="2">
        <v>0</v>
      </c>
      <c r="F1341" s="2">
        <v>0</v>
      </c>
      <c r="G1341" s="3">
        <f t="shared" si="52"/>
        <v>297.42336</v>
      </c>
      <c r="H1341" s="3">
        <f t="shared" si="41"/>
        <v>0.44000000000005457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292.32</v>
      </c>
      <c r="D1342" s="2">
        <f>BILANCA!E339</f>
        <v>4050.88</v>
      </c>
      <c r="E1342" s="2">
        <v>0</v>
      </c>
      <c r="F1342" s="2">
        <v>0</v>
      </c>
      <c r="G1342" s="3">
        <f t="shared" si="52"/>
        <v>2786.8345600000002</v>
      </c>
      <c r="H1342" s="3">
        <f t="shared" si="41"/>
        <v>0.43999999999988404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803.4</v>
      </c>
      <c r="D1347" s="2">
        <f>BILANCA!E344</f>
        <v>0</v>
      </c>
      <c r="E1347" s="2">
        <v>0</v>
      </c>
      <c r="F1347" s="2">
        <v>0</v>
      </c>
      <c r="G1347" s="3">
        <f t="shared" si="52"/>
        <v>270.74580000000003</v>
      </c>
      <c r="H1347" s="3">
        <f t="shared" si="41"/>
        <v>0.39999999999997726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15104.82</v>
      </c>
      <c r="E1383" s="2">
        <v>0</v>
      </c>
      <c r="F1383" s="2">
        <v>0</v>
      </c>
      <c r="G1383" s="3">
        <f t="shared" si="59"/>
        <v>11268.19572</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14110.31</v>
      </c>
      <c r="D1390" s="2">
        <f>BILANCA!E387</f>
        <v>14110.31</v>
      </c>
      <c r="E1390" s="2">
        <v>0</v>
      </c>
      <c r="F1390" s="2">
        <v>0</v>
      </c>
      <c r="G1390" s="3">
        <f t="shared" ref="G1390:G1399" si="61">B1390/1000*C1390+B1390/500*D1390</f>
        <v>16085.753400000001</v>
      </c>
      <c r="H1390" s="3">
        <f t="shared" ref="H1390:H1399" si="62">ABS(C1390-ROUND(C1390,0))+ABS(D1390-ROUND(D1390,0))</f>
        <v>0.61999999999898137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1968585.83</v>
      </c>
      <c r="D1510" s="2">
        <f>'RAS-funkcijski'!E114</f>
        <v>2435265.89</v>
      </c>
      <c r="E1510" s="2">
        <v>0</v>
      </c>
      <c r="F1510" s="2">
        <v>0</v>
      </c>
      <c r="G1510" s="3">
        <f t="shared" si="52"/>
        <v>752302.93709999998</v>
      </c>
      <c r="H1510" s="3">
        <f t="shared" si="63"/>
        <v>0.27999999979510903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1968585.83</v>
      </c>
      <c r="D1511" s="2">
        <f>'RAS-funkcijski'!E115</f>
        <v>2298220.56</v>
      </c>
      <c r="E1511" s="2">
        <v>0</v>
      </c>
      <c r="F1511" s="2">
        <v>0</v>
      </c>
      <c r="G1511" s="3">
        <f t="shared" si="52"/>
        <v>728717.99145000009</v>
      </c>
      <c r="H1511" s="3">
        <f t="shared" si="63"/>
        <v>0.60999999986961484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1968585.83</v>
      </c>
      <c r="D1513" s="2">
        <f>'RAS-funkcijski'!E117</f>
        <v>2298220.56</v>
      </c>
      <c r="E1513" s="2">
        <v>0</v>
      </c>
      <c r="F1513" s="2">
        <v>0</v>
      </c>
      <c r="G1513" s="3">
        <f t="shared" si="52"/>
        <v>741848.04535000003</v>
      </c>
      <c r="H1513" s="3">
        <f t="shared" si="63"/>
        <v>0.60999999986961484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137045.32999999999</v>
      </c>
      <c r="E1522" s="2">
        <v>0</v>
      </c>
      <c r="F1522" s="2">
        <v>0</v>
      </c>
      <c r="G1522" s="3">
        <f t="shared" si="52"/>
        <v>33439.060519999999</v>
      </c>
      <c r="H1522" s="3">
        <f t="shared" si="63"/>
        <v>0.32999999998719431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1968585.83</v>
      </c>
      <c r="D1537" s="14">
        <f>'RAS-funkcijski'!E141</f>
        <v>2435265.89</v>
      </c>
      <c r="E1537" s="14">
        <v>0</v>
      </c>
      <c r="F1537" s="14">
        <v>0</v>
      </c>
      <c r="G1537" s="15">
        <f t="shared" si="52"/>
        <v>936959.11257000011</v>
      </c>
      <c r="H1537" s="15">
        <f t="shared" si="63"/>
        <v>0.27999999979510903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17030.099999999999</v>
      </c>
      <c r="D1538" s="7">
        <f>'P-VRIO'!E5</f>
        <v>25929.48</v>
      </c>
      <c r="E1538" s="7">
        <v>0</v>
      </c>
      <c r="F1538" s="7">
        <v>0</v>
      </c>
      <c r="G1538" s="8">
        <f t="shared" si="52"/>
        <v>68.889060000000001</v>
      </c>
      <c r="H1538" s="8">
        <f t="shared" si="63"/>
        <v>0.57999999999810825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25929.48</v>
      </c>
      <c r="E1539" s="2">
        <v>0</v>
      </c>
      <c r="F1539" s="2">
        <v>0</v>
      </c>
      <c r="G1539" s="3">
        <f t="shared" si="52"/>
        <v>103.71792000000001</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25929.48</v>
      </c>
      <c r="E1540" s="2">
        <v>0</v>
      </c>
      <c r="F1540" s="2">
        <v>0</v>
      </c>
      <c r="G1540" s="3">
        <f t="shared" si="52"/>
        <v>155.57687999999999</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25929.48</v>
      </c>
      <c r="E1542" s="2">
        <v>0</v>
      </c>
      <c r="F1542" s="2">
        <v>0</v>
      </c>
      <c r="G1542" s="3">
        <f t="shared" si="52"/>
        <v>259.29480000000001</v>
      </c>
      <c r="H1542" s="3">
        <f t="shared" si="63"/>
        <v>0.47999999999956344</v>
      </c>
      <c r="I1542" s="11">
        <f t="shared" si="64"/>
        <v>124.4615039998868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17030.099999999999</v>
      </c>
      <c r="D1555" s="2">
        <f>'P-VRIO'!E22</f>
        <v>0</v>
      </c>
      <c r="E1555" s="2">
        <v>0</v>
      </c>
      <c r="F1555" s="2">
        <v>0</v>
      </c>
      <c r="G1555" s="3">
        <f t="shared" si="52"/>
        <v>306.54179999999997</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17030.099999999999</v>
      </c>
      <c r="D1556" s="2">
        <f>'P-VRIO'!E23</f>
        <v>0</v>
      </c>
      <c r="E1556" s="2">
        <v>0</v>
      </c>
      <c r="F1556" s="2">
        <v>0</v>
      </c>
      <c r="G1556" s="3">
        <f t="shared" si="52"/>
        <v>323.57189999999997</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17030.099999999999</v>
      </c>
      <c r="D1558" s="2">
        <f>'P-VRIO'!E25</f>
        <v>0</v>
      </c>
      <c r="E1558" s="2">
        <v>0</v>
      </c>
      <c r="F1558" s="2">
        <v>0</v>
      </c>
      <c r="G1558" s="3">
        <f t="shared" si="52"/>
        <v>357.63209999999998</v>
      </c>
      <c r="H1558" s="3">
        <f t="shared" si="63"/>
        <v>9.9999999998544808E-2</v>
      </c>
      <c r="I1558" s="11">
        <f t="shared" si="66"/>
        <v>35.763209999479578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165036.76999999999</v>
      </c>
      <c r="D1582" s="7"/>
      <c r="E1582" s="7">
        <v>0</v>
      </c>
      <c r="F1582" s="7">
        <v>0</v>
      </c>
      <c r="G1582" s="8">
        <f t="shared" ref="G1582:G1686" si="70">B1582/1000*C1582</f>
        <v>165.03676999999999</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2313162.9899999993</v>
      </c>
      <c r="D1583" s="2">
        <v>0</v>
      </c>
      <c r="E1583" s="2">
        <v>0</v>
      </c>
      <c r="F1583" s="2">
        <v>0</v>
      </c>
      <c r="G1583" s="3">
        <f t="shared" si="70"/>
        <v>4626.3259799999987</v>
      </c>
      <c r="H1583" s="3">
        <f t="shared" si="71"/>
        <v>1.0000000707805157E-2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2272076.7699999996</v>
      </c>
      <c r="D1585" s="2">
        <v>0</v>
      </c>
      <c r="E1585" s="2">
        <v>0</v>
      </c>
      <c r="F1585" s="2">
        <v>0</v>
      </c>
      <c r="G1585" s="3">
        <f t="shared" si="70"/>
        <v>9088.3070799999987</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1831112.41</v>
      </c>
      <c r="D1586" s="2">
        <v>0</v>
      </c>
      <c r="E1586" s="2">
        <v>0</v>
      </c>
      <c r="F1586" s="2">
        <v>0</v>
      </c>
      <c r="G1586" s="3">
        <f t="shared" si="70"/>
        <v>9155.5620500000005</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381183.04</v>
      </c>
      <c r="D1587" s="2">
        <v>0</v>
      </c>
      <c r="E1587" s="2">
        <v>0</v>
      </c>
      <c r="F1587" s="2">
        <v>0</v>
      </c>
      <c r="G1587" s="3">
        <f t="shared" si="70"/>
        <v>2287.0982399999998</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2059.52</v>
      </c>
      <c r="D1588" s="2">
        <v>0</v>
      </c>
      <c r="E1588" s="2">
        <v>0</v>
      </c>
      <c r="F1588" s="2">
        <v>0</v>
      </c>
      <c r="G1588" s="3">
        <f t="shared" si="70"/>
        <v>14.416640000000001</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57710.32</v>
      </c>
      <c r="D1591" s="2">
        <v>0</v>
      </c>
      <c r="E1591" s="2">
        <v>0</v>
      </c>
      <c r="F1591" s="2">
        <v>0</v>
      </c>
      <c r="G1591" s="3">
        <f t="shared" si="70"/>
        <v>577.10320000000002</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11.48</v>
      </c>
      <c r="D1593" s="2">
        <v>0</v>
      </c>
      <c r="E1593" s="2">
        <v>0</v>
      </c>
      <c r="F1593" s="2">
        <v>0</v>
      </c>
      <c r="G1593" s="3">
        <f t="shared" si="70"/>
        <v>0.13776000000000002</v>
      </c>
      <c r="H1593" s="3">
        <f t="shared" si="71"/>
        <v>0.48000000000000043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25981.4</v>
      </c>
      <c r="D1594" s="2">
        <v>0</v>
      </c>
      <c r="E1594" s="2">
        <v>0</v>
      </c>
      <c r="F1594" s="2">
        <v>0</v>
      </c>
      <c r="G1594" s="3">
        <f t="shared" si="70"/>
        <v>337.75819999999999</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15104.82</v>
      </c>
      <c r="D1601" s="2">
        <v>0</v>
      </c>
      <c r="E1601" s="2">
        <v>0</v>
      </c>
      <c r="F1601" s="2">
        <v>0</v>
      </c>
      <c r="G1601" s="3">
        <f>B1601/1000*C1601</f>
        <v>302.09640000000002</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2248135.1599999997</v>
      </c>
      <c r="D1602" s="2">
        <v>0</v>
      </c>
      <c r="E1602" s="2">
        <v>0</v>
      </c>
      <c r="F1602" s="2">
        <v>0</v>
      </c>
      <c r="G1602" s="3">
        <f t="shared" si="70"/>
        <v>47210.838359999994</v>
      </c>
      <c r="H1602" s="3">
        <f t="shared" si="71"/>
        <v>0.15999999968335032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2225013.7599999998</v>
      </c>
      <c r="D1604" s="2">
        <v>0</v>
      </c>
      <c r="E1604" s="2">
        <v>0</v>
      </c>
      <c r="F1604" s="2">
        <v>0</v>
      </c>
      <c r="G1604" s="3">
        <f t="shared" si="70"/>
        <v>51175.316479999994</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1797455.43</v>
      </c>
      <c r="D1605" s="2">
        <v>0</v>
      </c>
      <c r="E1605" s="2">
        <v>0</v>
      </c>
      <c r="F1605" s="2">
        <v>0</v>
      </c>
      <c r="G1605" s="3">
        <f t="shared" si="70"/>
        <v>43138.930319999999</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359105.17</v>
      </c>
      <c r="D1606" s="2">
        <v>0</v>
      </c>
      <c r="E1606" s="2">
        <v>0</v>
      </c>
      <c r="F1606" s="2">
        <v>0</v>
      </c>
      <c r="G1606" s="3">
        <f t="shared" si="70"/>
        <v>8977.62925</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2029.09</v>
      </c>
      <c r="D1607" s="2">
        <v>0</v>
      </c>
      <c r="E1607" s="2">
        <v>0</v>
      </c>
      <c r="F1607" s="2">
        <v>0</v>
      </c>
      <c r="G1607" s="3">
        <f t="shared" si="70"/>
        <v>52.756339999999994</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57710.32</v>
      </c>
      <c r="D1610" s="2">
        <v>0</v>
      </c>
      <c r="E1610" s="2">
        <v>0</v>
      </c>
      <c r="F1610" s="2">
        <v>0</v>
      </c>
      <c r="G1610" s="3">
        <f t="shared" si="70"/>
        <v>1673.5992800000001</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8713.75</v>
      </c>
      <c r="D1612" s="2">
        <v>0</v>
      </c>
      <c r="E1612" s="2">
        <v>0</v>
      </c>
      <c r="F1612" s="2">
        <v>0</v>
      </c>
      <c r="G1612" s="3">
        <f t="shared" si="70"/>
        <v>270.12624999999997</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23121.4</v>
      </c>
      <c r="D1613" s="2">
        <v>0</v>
      </c>
      <c r="E1613" s="2">
        <v>0</v>
      </c>
      <c r="F1613" s="2">
        <v>0</v>
      </c>
      <c r="G1613" s="3">
        <f t="shared" si="70"/>
        <v>739.88480000000004</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230064.59999999963</v>
      </c>
      <c r="D1621" s="2">
        <v>0</v>
      </c>
      <c r="E1621" s="2">
        <v>0</v>
      </c>
      <c r="F1621" s="2">
        <v>0</v>
      </c>
      <c r="G1621" s="3">
        <f t="shared" si="70"/>
        <v>9202.5839999999862</v>
      </c>
      <c r="H1621" s="3">
        <f t="shared" si="71"/>
        <v>0.40000000037252903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22500.010000000002</v>
      </c>
      <c r="D1622" s="2">
        <v>0</v>
      </c>
      <c r="E1622" s="2">
        <v>0</v>
      </c>
      <c r="F1622" s="2">
        <v>0</v>
      </c>
      <c r="G1622" s="3">
        <f t="shared" si="70"/>
        <v>922.5004100000001</v>
      </c>
      <c r="H1622" s="3">
        <f t="shared" si="71"/>
        <v>1.0000000002037268E-2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22500.010000000002</v>
      </c>
      <c r="D1628" s="2">
        <v>0</v>
      </c>
      <c r="E1628" s="2">
        <v>0</v>
      </c>
      <c r="F1628" s="2">
        <v>0</v>
      </c>
      <c r="G1628" s="3">
        <f t="shared" si="70"/>
        <v>1057.5004700000002</v>
      </c>
      <c r="H1628" s="3">
        <f t="shared" si="71"/>
        <v>1.0000000002037268E-2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22500.010000000002</v>
      </c>
      <c r="D1634" s="2">
        <v>0</v>
      </c>
      <c r="E1634" s="2">
        <v>0</v>
      </c>
      <c r="F1634" s="2">
        <v>0</v>
      </c>
      <c r="G1634" s="3">
        <f t="shared" si="70"/>
        <v>1192.50053</v>
      </c>
      <c r="H1634" s="3">
        <f t="shared" si="71"/>
        <v>1.0000000002037268E-2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9711.18</v>
      </c>
      <c r="D1635" s="2">
        <v>0</v>
      </c>
      <c r="E1635" s="2">
        <v>0</v>
      </c>
      <c r="F1635" s="2">
        <v>0</v>
      </c>
      <c r="G1635" s="3">
        <f t="shared" si="70"/>
        <v>524.40372000000002</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12788.83</v>
      </c>
      <c r="D1636" s="2">
        <v>0</v>
      </c>
      <c r="E1636" s="2">
        <v>0</v>
      </c>
      <c r="F1636" s="2">
        <v>0</v>
      </c>
      <c r="G1636" s="3">
        <f t="shared" si="70"/>
        <v>703.38565000000006</v>
      </c>
      <c r="H1636" s="3">
        <f t="shared" si="71"/>
        <v>0.17000000000007276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207564.59000000003</v>
      </c>
      <c r="D1681" s="2">
        <v>0</v>
      </c>
      <c r="E1681" s="2">
        <v>0</v>
      </c>
      <c r="F1681" s="2">
        <v>0</v>
      </c>
      <c r="G1681" s="3">
        <f t="shared" si="70"/>
        <v>20756.459000000003</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15104.82</v>
      </c>
      <c r="D1682" s="2">
        <v>0</v>
      </c>
      <c r="E1682" s="2">
        <v>0</v>
      </c>
      <c r="F1682" s="2">
        <v>0</v>
      </c>
      <c r="G1682" s="3">
        <f t="shared" si="70"/>
        <v>1525.58682</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188408.89</v>
      </c>
      <c r="D1683" s="2">
        <v>0</v>
      </c>
      <c r="E1683" s="2">
        <v>0</v>
      </c>
      <c r="F1683" s="2">
        <v>0</v>
      </c>
      <c r="G1683" s="3">
        <f t="shared" si="70"/>
        <v>19217.70678</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4050.88</v>
      </c>
      <c r="D1684" s="2">
        <v>0</v>
      </c>
      <c r="E1684" s="2">
        <v>0</v>
      </c>
      <c r="F1684" s="2">
        <v>0</v>
      </c>
      <c r="G1684" s="3">
        <f t="shared" si="70"/>
        <v>417.24063999999998</v>
      </c>
      <c r="H1684" s="3">
        <f t="shared" si="71"/>
        <v>0.11999999999989086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15368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2020403.2099999997</v>
      </c>
      <c r="I17" s="275">
        <f>'PR-RAS'!E6</f>
        <v>2255757.89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1938130.2400000002</v>
      </c>
      <c r="I18" s="275">
        <f>'PR-RAS'!E152</f>
        <v>2409284.4899999998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79725.099999999424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99782.899999999529</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413037.80000000005</v>
      </c>
      <c r="I22" s="275">
        <f>BILANCA!E7</f>
        <v>410346.70000000007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266582.83</v>
      </c>
      <c r="I23" s="275">
        <f>BILANCA!E69</f>
        <v>276958.07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165036.76999999999</v>
      </c>
      <c r="I24" s="275">
        <f>BILANCA!E177</f>
        <v>230064.6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514583.86</v>
      </c>
      <c r="I25" s="275">
        <f>BILANCA!E251</f>
        <v>457240.17000000004</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1968585.83</v>
      </c>
      <c r="I30" s="275">
        <f>'RAS-funkcijski'!E114</f>
        <v>2435265.89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1968585.83</v>
      </c>
      <c r="I31" s="275">
        <f>'RAS-funkcijski'!E141</f>
        <v>2435265.89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17030.099999999999</v>
      </c>
      <c r="I33" s="275">
        <f>'P-VRIO'!E5</f>
        <v>25929.48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17030.099999999999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165036.76999999999</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230064.59999999963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22500.010000000002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207564.59000000003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1"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2020403.2099999997</v>
      </c>
      <c r="E6" s="60">
        <f>E7+E43+E49+E82+E106+E125+E134+E140</f>
        <v>2255757.89</v>
      </c>
      <c r="F6" s="45">
        <f t="shared" ref="F6:F132" si="0">IF(D6&lt;&gt;0,IF(E6/D6&gt;=100,"&gt;&gt;100",E6/D6*100),"-")</f>
        <v>111.64889655862309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1462470.1099999999</v>
      </c>
      <c r="E49" s="60">
        <f>E50+E53+E58+E61+E64+E68+E71+E74+E77</f>
        <v>1565942.33</v>
      </c>
      <c r="F49" s="45">
        <f t="shared" si="0"/>
        <v>107.07516818924935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1429053.71</v>
      </c>
      <c r="E68" s="60">
        <f t="shared" si="11"/>
        <v>1565682.33</v>
      </c>
      <c r="F68" s="45">
        <f t="shared" si="0"/>
        <v>109.56077571080236</v>
      </c>
    </row>
    <row r="69" spans="1:6" ht="12.75" customHeight="1" x14ac:dyDescent="0.2">
      <c r="A69" s="63" t="s">
        <v>141</v>
      </c>
      <c r="B69" s="64" t="s">
        <v>142</v>
      </c>
      <c r="C69" s="247" t="s">
        <v>141</v>
      </c>
      <c r="D69" s="194">
        <v>1396714.44</v>
      </c>
      <c r="E69" s="194">
        <v>1531340.47</v>
      </c>
      <c r="F69" s="45">
        <f t="shared" si="0"/>
        <v>109.63876553033991</v>
      </c>
    </row>
    <row r="70" spans="1:6" ht="24" x14ac:dyDescent="0.2">
      <c r="A70" s="63" t="s">
        <v>143</v>
      </c>
      <c r="B70" s="64" t="s">
        <v>144</v>
      </c>
      <c r="C70" s="247" t="s">
        <v>143</v>
      </c>
      <c r="D70" s="194">
        <v>32339.27</v>
      </c>
      <c r="E70" s="194">
        <v>34341.86</v>
      </c>
      <c r="F70" s="45">
        <f t="shared" si="0"/>
        <v>106.19244033647017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33236.400000000001</v>
      </c>
      <c r="E74" s="60">
        <f t="shared" si="13"/>
        <v>0</v>
      </c>
      <c r="F74" s="45">
        <f t="shared" si="0"/>
        <v>0</v>
      </c>
    </row>
    <row r="75" spans="1:6" ht="12.75" customHeight="1" x14ac:dyDescent="0.2">
      <c r="A75" s="63" t="s">
        <v>153</v>
      </c>
      <c r="B75" s="65" t="s">
        <v>154</v>
      </c>
      <c r="C75" s="247" t="s">
        <v>153</v>
      </c>
      <c r="D75" s="194">
        <v>33236.400000000001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180</v>
      </c>
      <c r="E77" s="60">
        <f t="shared" si="14"/>
        <v>260</v>
      </c>
      <c r="F77" s="45">
        <f t="shared" si="0"/>
        <v>144.44444444444443</v>
      </c>
    </row>
    <row r="78" spans="1:6" ht="12.75" customHeight="1" x14ac:dyDescent="0.2">
      <c r="A78" s="63">
        <v>6391</v>
      </c>
      <c r="B78" s="64" t="s">
        <v>159</v>
      </c>
      <c r="C78" s="247" t="s">
        <v>160</v>
      </c>
      <c r="D78" s="194">
        <v>180</v>
      </c>
      <c r="E78" s="194">
        <v>260</v>
      </c>
      <c r="F78" s="45">
        <f t="shared" si="0"/>
        <v>144.44444444444443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0.28999999999999998</v>
      </c>
      <c r="E82" s="60">
        <f t="shared" si="15"/>
        <v>0.31</v>
      </c>
      <c r="F82" s="45">
        <f t="shared" si="0"/>
        <v>106.89655172413795</v>
      </c>
    </row>
    <row r="83" spans="1:6" ht="12.75" customHeight="1" x14ac:dyDescent="0.2">
      <c r="A83" s="63">
        <v>641</v>
      </c>
      <c r="B83" s="64" t="s">
        <v>169</v>
      </c>
      <c r="C83" s="247" t="s">
        <v>170</v>
      </c>
      <c r="D83" s="60">
        <f t="shared" ref="D83:E83" si="16">SUM(D84:D90)</f>
        <v>0.28999999999999998</v>
      </c>
      <c r="E83" s="60">
        <f t="shared" si="16"/>
        <v>0.31</v>
      </c>
      <c r="F83" s="45">
        <f t="shared" si="0"/>
        <v>106.89655172413795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0.28999999999999998</v>
      </c>
      <c r="E87" s="194">
        <v>0.31</v>
      </c>
      <c r="F87" s="45">
        <f t="shared" si="0"/>
        <v>106.89655172413795</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66788.399999999994</v>
      </c>
      <c r="E106" s="60">
        <f>E107+E112+E120+E124</f>
        <v>73941.58</v>
      </c>
      <c r="F106" s="45">
        <f t="shared" si="0"/>
        <v>110.71021315078669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66788.399999999994</v>
      </c>
      <c r="E112" s="60">
        <f t="shared" si="20"/>
        <v>73941.58</v>
      </c>
      <c r="F112" s="45">
        <f t="shared" si="0"/>
        <v>110.71021315078669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66788.399999999994</v>
      </c>
      <c r="E117" s="194">
        <v>73941.58</v>
      </c>
      <c r="F117" s="45">
        <f t="shared" si="0"/>
        <v>110.71021315078669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30077.9</v>
      </c>
      <c r="E125" s="60">
        <f t="shared" si="22"/>
        <v>19452.89</v>
      </c>
      <c r="F125" s="45">
        <f t="shared" si="0"/>
        <v>64.675027179424092</v>
      </c>
    </row>
    <row r="126" spans="1:6" ht="12.75" customHeight="1" x14ac:dyDescent="0.2">
      <c r="A126" s="63">
        <v>661</v>
      </c>
      <c r="B126" s="65" t="s">
        <v>255</v>
      </c>
      <c r="C126" s="247" t="s">
        <v>256</v>
      </c>
      <c r="D126" s="60">
        <f t="shared" ref="D126:E126" si="23">SUM(D127:D128)</f>
        <v>26636.880000000001</v>
      </c>
      <c r="E126" s="60">
        <f t="shared" si="23"/>
        <v>13772.89</v>
      </c>
      <c r="F126" s="45">
        <f t="shared" si="0"/>
        <v>51.706093206111227</v>
      </c>
    </row>
    <row r="127" spans="1:6" ht="12.75" customHeight="1" x14ac:dyDescent="0.2">
      <c r="A127" s="63">
        <v>6614</v>
      </c>
      <c r="B127" s="65" t="s">
        <v>257</v>
      </c>
      <c r="C127" s="247" t="s">
        <v>258</v>
      </c>
      <c r="D127" s="194">
        <v>66</v>
      </c>
      <c r="E127" s="194">
        <v>181</v>
      </c>
      <c r="F127" s="45">
        <f t="shared" si="0"/>
        <v>274.24242424242425</v>
      </c>
    </row>
    <row r="128" spans="1:6" ht="12.75" customHeight="1" x14ac:dyDescent="0.2">
      <c r="A128" s="63">
        <v>6615</v>
      </c>
      <c r="B128" s="65" t="s">
        <v>259</v>
      </c>
      <c r="C128" s="247" t="s">
        <v>260</v>
      </c>
      <c r="D128" s="194">
        <v>26570.880000000001</v>
      </c>
      <c r="E128" s="194">
        <v>13591.89</v>
      </c>
      <c r="F128" s="45">
        <f t="shared" si="0"/>
        <v>51.153330262302191</v>
      </c>
    </row>
    <row r="129" spans="1:6" ht="36" x14ac:dyDescent="0.2">
      <c r="A129" s="63">
        <v>663</v>
      </c>
      <c r="B129" s="182" t="s">
        <v>261</v>
      </c>
      <c r="C129" s="247" t="s">
        <v>262</v>
      </c>
      <c r="D129" s="60">
        <f t="shared" ref="D129:E129" si="24">SUM(D130:D133)</f>
        <v>3441.02</v>
      </c>
      <c r="E129" s="60">
        <f t="shared" si="24"/>
        <v>5680</v>
      </c>
      <c r="F129" s="45">
        <f t="shared" si="0"/>
        <v>165.06733468564553</v>
      </c>
    </row>
    <row r="130" spans="1:6" ht="12.75" customHeight="1" x14ac:dyDescent="0.2">
      <c r="A130" s="63">
        <v>6631</v>
      </c>
      <c r="B130" s="65" t="s">
        <v>263</v>
      </c>
      <c r="C130" s="247" t="s">
        <v>264</v>
      </c>
      <c r="D130" s="194">
        <v>3441.02</v>
      </c>
      <c r="E130" s="194">
        <v>5680</v>
      </c>
      <c r="F130" s="45">
        <f t="shared" si="0"/>
        <v>165.06733468564553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461066.51</v>
      </c>
      <c r="E134" s="60">
        <f t="shared" si="25"/>
        <v>596420.78</v>
      </c>
      <c r="F134" s="45">
        <f t="shared" ref="F134:F229" si="26">IF(D134&lt;&gt;0,IF(E134/D134&gt;=100,"&gt;&gt;100",E134/D134*100),"-")</f>
        <v>129.35677761544642</v>
      </c>
    </row>
    <row r="135" spans="1:6" ht="24" x14ac:dyDescent="0.2">
      <c r="A135" s="63">
        <v>671</v>
      </c>
      <c r="B135" s="182" t="s">
        <v>273</v>
      </c>
      <c r="C135" s="247" t="s">
        <v>274</v>
      </c>
      <c r="D135" s="60">
        <f t="shared" ref="D135:E135" si="27">SUM(D136:D138)</f>
        <v>461066.51</v>
      </c>
      <c r="E135" s="60">
        <f t="shared" si="27"/>
        <v>596420.78</v>
      </c>
      <c r="F135" s="45">
        <f t="shared" si="26"/>
        <v>129.35677761544642</v>
      </c>
    </row>
    <row r="136" spans="1:6" ht="12.75" customHeight="1" x14ac:dyDescent="0.2">
      <c r="A136" s="63">
        <v>6711</v>
      </c>
      <c r="B136" s="65" t="s">
        <v>275</v>
      </c>
      <c r="C136" s="247" t="s">
        <v>276</v>
      </c>
      <c r="D136" s="194">
        <v>445633.48</v>
      </c>
      <c r="E136" s="194">
        <v>595639.13</v>
      </c>
      <c r="F136" s="45">
        <f t="shared" si="26"/>
        <v>133.66121638796079</v>
      </c>
    </row>
    <row r="137" spans="1:6" ht="24" x14ac:dyDescent="0.2">
      <c r="A137" s="63">
        <v>6712</v>
      </c>
      <c r="B137" s="182" t="s">
        <v>277</v>
      </c>
      <c r="C137" s="247" t="s">
        <v>278</v>
      </c>
      <c r="D137" s="194">
        <v>15433.03</v>
      </c>
      <c r="E137" s="194">
        <v>781.65</v>
      </c>
      <c r="F137" s="45">
        <f t="shared" si="26"/>
        <v>5.0647863705312561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1938130.2400000002</v>
      </c>
      <c r="E152" s="60">
        <f>E153+E164+E202+E221+E230+E262+E273</f>
        <v>2409284.4899999998</v>
      </c>
      <c r="F152" s="45">
        <f t="shared" si="26"/>
        <v>124.30973111487076</v>
      </c>
    </row>
    <row r="153" spans="1:6" ht="12.75" customHeight="1" x14ac:dyDescent="0.2">
      <c r="A153" s="63">
        <v>31</v>
      </c>
      <c r="B153" s="64" t="s">
        <v>308</v>
      </c>
      <c r="C153" s="247" t="s">
        <v>3</v>
      </c>
      <c r="D153" s="60">
        <f t="shared" ref="D153:E153" si="30">D154+D159+D160</f>
        <v>1566263.3</v>
      </c>
      <c r="E153" s="60">
        <f t="shared" si="30"/>
        <v>1944619.92</v>
      </c>
      <c r="F153" s="45">
        <f t="shared" si="26"/>
        <v>124.15664211758009</v>
      </c>
    </row>
    <row r="154" spans="1:6" ht="12.75" customHeight="1" x14ac:dyDescent="0.2">
      <c r="A154" s="63">
        <v>311</v>
      </c>
      <c r="B154" s="64" t="s">
        <v>309</v>
      </c>
      <c r="C154" s="247" t="s">
        <v>310</v>
      </c>
      <c r="D154" s="60">
        <f t="shared" ref="D154:E154" si="31">SUM(D155:D158)</f>
        <v>1307151.17</v>
      </c>
      <c r="E154" s="60">
        <f t="shared" si="31"/>
        <v>1611524.24</v>
      </c>
      <c r="F154" s="45">
        <f t="shared" si="26"/>
        <v>123.28522339156839</v>
      </c>
    </row>
    <row r="155" spans="1:6" ht="12.75" customHeight="1" x14ac:dyDescent="0.2">
      <c r="A155" s="63">
        <v>3111</v>
      </c>
      <c r="B155" s="64" t="s">
        <v>311</v>
      </c>
      <c r="C155" s="247" t="s">
        <v>312</v>
      </c>
      <c r="D155" s="194">
        <v>1272511</v>
      </c>
      <c r="E155" s="194">
        <v>1556471.62</v>
      </c>
      <c r="F155" s="45">
        <f t="shared" si="26"/>
        <v>122.31498352470038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31686.400000000001</v>
      </c>
      <c r="E157" s="194">
        <v>46637.99</v>
      </c>
      <c r="F157" s="45">
        <f t="shared" si="26"/>
        <v>147.18614295091899</v>
      </c>
    </row>
    <row r="158" spans="1:6" ht="12.75" customHeight="1" x14ac:dyDescent="0.2">
      <c r="A158" s="63">
        <v>3114</v>
      </c>
      <c r="B158" s="65" t="s">
        <v>317</v>
      </c>
      <c r="C158" s="247" t="s">
        <v>318</v>
      </c>
      <c r="D158" s="194">
        <v>2953.77</v>
      </c>
      <c r="E158" s="194">
        <v>8414.6299999999992</v>
      </c>
      <c r="F158" s="45">
        <f t="shared" si="26"/>
        <v>284.87763095975652</v>
      </c>
    </row>
    <row r="159" spans="1:6" ht="12.75" customHeight="1" x14ac:dyDescent="0.2">
      <c r="A159" s="63">
        <v>312</v>
      </c>
      <c r="B159" s="65" t="s">
        <v>319</v>
      </c>
      <c r="C159" s="247" t="s">
        <v>320</v>
      </c>
      <c r="D159" s="194">
        <v>43105.56</v>
      </c>
      <c r="E159" s="194">
        <v>66545.75</v>
      </c>
      <c r="F159" s="45">
        <f t="shared" si="26"/>
        <v>154.37857668477108</v>
      </c>
    </row>
    <row r="160" spans="1:6" ht="12.75" customHeight="1" x14ac:dyDescent="0.2">
      <c r="A160" s="63">
        <v>313</v>
      </c>
      <c r="B160" s="65" t="s">
        <v>321</v>
      </c>
      <c r="C160" s="247" t="s">
        <v>322</v>
      </c>
      <c r="D160" s="60">
        <f t="shared" ref="D160:E160" si="32">SUM(D161:D163)</f>
        <v>216006.57</v>
      </c>
      <c r="E160" s="60">
        <f t="shared" si="32"/>
        <v>266549.93</v>
      </c>
      <c r="F160" s="45">
        <f t="shared" si="26"/>
        <v>123.39899198436417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216006.57</v>
      </c>
      <c r="E162" s="194">
        <v>266549.93</v>
      </c>
      <c r="F162" s="45">
        <f t="shared" si="26"/>
        <v>123.39899198436417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305732.31000000006</v>
      </c>
      <c r="E164" s="60">
        <f>E165+E170+E178+E188+E189+E194</f>
        <v>404894.73</v>
      </c>
      <c r="F164" s="45">
        <f t="shared" si="26"/>
        <v>132.43439334233267</v>
      </c>
    </row>
    <row r="165" spans="1:6" ht="12.75" customHeight="1" x14ac:dyDescent="0.2">
      <c r="A165" s="63">
        <v>321</v>
      </c>
      <c r="B165" s="64" t="s">
        <v>331</v>
      </c>
      <c r="C165" s="247" t="s">
        <v>332</v>
      </c>
      <c r="D165" s="60">
        <f t="shared" ref="D165:E165" si="33">SUM(D166:D169)</f>
        <v>52354.15</v>
      </c>
      <c r="E165" s="60">
        <f t="shared" si="33"/>
        <v>53320.18</v>
      </c>
      <c r="F165" s="45">
        <f t="shared" si="26"/>
        <v>101.84518323762299</v>
      </c>
    </row>
    <row r="166" spans="1:6" ht="12.75" customHeight="1" x14ac:dyDescent="0.2">
      <c r="A166" s="63">
        <v>3211</v>
      </c>
      <c r="B166" s="64" t="s">
        <v>333</v>
      </c>
      <c r="C166" s="247" t="s">
        <v>334</v>
      </c>
      <c r="D166" s="194">
        <v>11177.16</v>
      </c>
      <c r="E166" s="194">
        <v>17560.16</v>
      </c>
      <c r="F166" s="45">
        <f t="shared" si="26"/>
        <v>157.10752999867589</v>
      </c>
    </row>
    <row r="167" spans="1:6" ht="12.75" customHeight="1" x14ac:dyDescent="0.2">
      <c r="A167" s="63">
        <v>3212</v>
      </c>
      <c r="B167" s="64" t="s">
        <v>335</v>
      </c>
      <c r="C167" s="247" t="s">
        <v>336</v>
      </c>
      <c r="D167" s="194">
        <v>28463.24</v>
      </c>
      <c r="E167" s="194">
        <v>32337.01</v>
      </c>
      <c r="F167" s="45">
        <f t="shared" si="26"/>
        <v>113.60972960211136</v>
      </c>
    </row>
    <row r="168" spans="1:6" ht="12.75" customHeight="1" x14ac:dyDescent="0.2">
      <c r="A168" s="63">
        <v>3213</v>
      </c>
      <c r="B168" s="64" t="s">
        <v>337</v>
      </c>
      <c r="C168" s="247" t="s">
        <v>338</v>
      </c>
      <c r="D168" s="194">
        <v>11755</v>
      </c>
      <c r="E168" s="194">
        <v>2585.5100000000002</v>
      </c>
      <c r="F168" s="45">
        <f t="shared" si="26"/>
        <v>21.994980859208848</v>
      </c>
    </row>
    <row r="169" spans="1:6" ht="12.75" customHeight="1" x14ac:dyDescent="0.2">
      <c r="A169" s="63">
        <v>3214</v>
      </c>
      <c r="B169" s="64" t="s">
        <v>339</v>
      </c>
      <c r="C169" s="247" t="s">
        <v>340</v>
      </c>
      <c r="D169" s="194">
        <v>958.75</v>
      </c>
      <c r="E169" s="194">
        <v>837.5</v>
      </c>
      <c r="F169" s="45">
        <f t="shared" si="26"/>
        <v>87.353324641460233</v>
      </c>
    </row>
    <row r="170" spans="1:6" ht="12.75" customHeight="1" x14ac:dyDescent="0.2">
      <c r="A170" s="63">
        <v>322</v>
      </c>
      <c r="B170" s="64" t="s">
        <v>341</v>
      </c>
      <c r="C170" s="247" t="s">
        <v>342</v>
      </c>
      <c r="D170" s="60">
        <f t="shared" ref="D170:E170" si="34">SUM(D171:D177)</f>
        <v>170419.28</v>
      </c>
      <c r="E170" s="60">
        <f t="shared" si="34"/>
        <v>214014.37999999998</v>
      </c>
      <c r="F170" s="45">
        <f t="shared" si="26"/>
        <v>125.58108448762368</v>
      </c>
    </row>
    <row r="171" spans="1:6" ht="12.75" customHeight="1" x14ac:dyDescent="0.2">
      <c r="A171" s="63">
        <v>3221</v>
      </c>
      <c r="B171" s="64" t="s">
        <v>343</v>
      </c>
      <c r="C171" s="247" t="s">
        <v>344</v>
      </c>
      <c r="D171" s="194">
        <v>18075.97</v>
      </c>
      <c r="E171" s="194">
        <v>22666.18</v>
      </c>
      <c r="F171" s="45">
        <f t="shared" si="26"/>
        <v>125.39398992142607</v>
      </c>
    </row>
    <row r="172" spans="1:6" ht="12.75" customHeight="1" x14ac:dyDescent="0.2">
      <c r="A172" s="63">
        <v>3222</v>
      </c>
      <c r="B172" s="64" t="s">
        <v>345</v>
      </c>
      <c r="C172" s="247" t="s">
        <v>346</v>
      </c>
      <c r="D172" s="194">
        <v>112144.04</v>
      </c>
      <c r="E172" s="194">
        <v>137045.32999999999</v>
      </c>
      <c r="F172" s="45">
        <f t="shared" si="26"/>
        <v>122.20473776403989</v>
      </c>
    </row>
    <row r="173" spans="1:6" ht="12.75" customHeight="1" x14ac:dyDescent="0.2">
      <c r="A173" s="63">
        <v>3223</v>
      </c>
      <c r="B173" s="65" t="s">
        <v>347</v>
      </c>
      <c r="C173" s="247" t="s">
        <v>348</v>
      </c>
      <c r="D173" s="194">
        <v>29149.5</v>
      </c>
      <c r="E173" s="194">
        <v>33231</v>
      </c>
      <c r="F173" s="45">
        <f t="shared" si="26"/>
        <v>114.00195543662841</v>
      </c>
    </row>
    <row r="174" spans="1:6" ht="12.75" customHeight="1" x14ac:dyDescent="0.2">
      <c r="A174" s="63">
        <v>3224</v>
      </c>
      <c r="B174" s="65" t="s">
        <v>349</v>
      </c>
      <c r="C174" s="247" t="s">
        <v>350</v>
      </c>
      <c r="D174" s="194">
        <v>9795.34</v>
      </c>
      <c r="E174" s="194">
        <v>19702.169999999998</v>
      </c>
      <c r="F174" s="45">
        <f t="shared" si="26"/>
        <v>201.13819428422084</v>
      </c>
    </row>
    <row r="175" spans="1:6" ht="12.75" customHeight="1" x14ac:dyDescent="0.2">
      <c r="A175" s="63">
        <v>3225</v>
      </c>
      <c r="B175" s="65" t="s">
        <v>351</v>
      </c>
      <c r="C175" s="247" t="s">
        <v>352</v>
      </c>
      <c r="D175" s="194">
        <v>144.85</v>
      </c>
      <c r="E175" s="194">
        <v>540.12</v>
      </c>
      <c r="F175" s="45">
        <f t="shared" si="26"/>
        <v>372.88229202623404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1109.58</v>
      </c>
      <c r="E177" s="194">
        <v>829.58</v>
      </c>
      <c r="F177" s="45">
        <f t="shared" si="26"/>
        <v>74.765226482092331</v>
      </c>
    </row>
    <row r="178" spans="1:6" ht="12.75" customHeight="1" x14ac:dyDescent="0.2">
      <c r="A178" s="63">
        <v>323</v>
      </c>
      <c r="B178" s="65" t="s">
        <v>357</v>
      </c>
      <c r="C178" s="247" t="s">
        <v>358</v>
      </c>
      <c r="D178" s="60">
        <f t="shared" ref="D178:E178" si="35">SUM(D179:D187)</f>
        <v>66725.100000000006</v>
      </c>
      <c r="E178" s="60">
        <f t="shared" si="35"/>
        <v>116252.45000000001</v>
      </c>
      <c r="F178" s="45">
        <f t="shared" si="26"/>
        <v>174.22596594085286</v>
      </c>
    </row>
    <row r="179" spans="1:6" ht="12.75" customHeight="1" x14ac:dyDescent="0.2">
      <c r="A179" s="63">
        <v>3231</v>
      </c>
      <c r="B179" s="65" t="s">
        <v>359</v>
      </c>
      <c r="C179" s="247" t="s">
        <v>360</v>
      </c>
      <c r="D179" s="194">
        <v>7561.71</v>
      </c>
      <c r="E179" s="194">
        <v>11663.31</v>
      </c>
      <c r="F179" s="45">
        <f t="shared" si="26"/>
        <v>154.24169929817461</v>
      </c>
    </row>
    <row r="180" spans="1:6" ht="12.75" customHeight="1" x14ac:dyDescent="0.2">
      <c r="A180" s="63">
        <v>3232</v>
      </c>
      <c r="B180" s="65" t="s">
        <v>361</v>
      </c>
      <c r="C180" s="247" t="s">
        <v>362</v>
      </c>
      <c r="D180" s="194">
        <v>6229.52</v>
      </c>
      <c r="E180" s="194">
        <v>32530.27</v>
      </c>
      <c r="F180" s="45">
        <f t="shared" si="26"/>
        <v>522.19545005072621</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14435.43</v>
      </c>
      <c r="E182" s="194">
        <v>15124.45</v>
      </c>
      <c r="F182" s="45">
        <f t="shared" si="26"/>
        <v>104.77311725386775</v>
      </c>
    </row>
    <row r="183" spans="1:6" ht="12.75" customHeight="1" x14ac:dyDescent="0.2">
      <c r="A183" s="63">
        <v>3235</v>
      </c>
      <c r="B183" s="64" t="s">
        <v>367</v>
      </c>
      <c r="C183" s="247" t="s">
        <v>368</v>
      </c>
      <c r="D183" s="194">
        <v>1581.07</v>
      </c>
      <c r="E183" s="194">
        <v>824.78</v>
      </c>
      <c r="F183" s="45">
        <f t="shared" si="26"/>
        <v>52.165938257003162</v>
      </c>
    </row>
    <row r="184" spans="1:6" ht="12.75" customHeight="1" x14ac:dyDescent="0.2">
      <c r="A184" s="63">
        <v>3236</v>
      </c>
      <c r="B184" s="64" t="s">
        <v>369</v>
      </c>
      <c r="C184" s="247" t="s">
        <v>370</v>
      </c>
      <c r="D184" s="194">
        <v>4615.05</v>
      </c>
      <c r="E184" s="194">
        <v>651.20000000000005</v>
      </c>
      <c r="F184" s="45">
        <f t="shared" si="26"/>
        <v>14.110356334167562</v>
      </c>
    </row>
    <row r="185" spans="1:6" ht="12.75" customHeight="1" x14ac:dyDescent="0.2">
      <c r="A185" s="63">
        <v>3237</v>
      </c>
      <c r="B185" s="64" t="s">
        <v>371</v>
      </c>
      <c r="C185" s="247" t="s">
        <v>372</v>
      </c>
      <c r="D185" s="194">
        <v>24051.94</v>
      </c>
      <c r="E185" s="194">
        <v>30602.75</v>
      </c>
      <c r="F185" s="45">
        <f t="shared" si="26"/>
        <v>127.23609821078882</v>
      </c>
    </row>
    <row r="186" spans="1:6" ht="12.75" customHeight="1" x14ac:dyDescent="0.2">
      <c r="A186" s="63">
        <v>3238</v>
      </c>
      <c r="B186" s="64" t="s">
        <v>373</v>
      </c>
      <c r="C186" s="247" t="s">
        <v>374</v>
      </c>
      <c r="D186" s="194">
        <v>5993.35</v>
      </c>
      <c r="E186" s="194">
        <v>4993.3500000000004</v>
      </c>
      <c r="F186" s="45">
        <f t="shared" si="26"/>
        <v>83.314840615014973</v>
      </c>
    </row>
    <row r="187" spans="1:6" ht="12.75" customHeight="1" x14ac:dyDescent="0.2">
      <c r="A187" s="63">
        <v>3239</v>
      </c>
      <c r="B187" s="64" t="s">
        <v>375</v>
      </c>
      <c r="C187" s="247" t="s">
        <v>376</v>
      </c>
      <c r="D187" s="194">
        <v>2002.15</v>
      </c>
      <c r="E187" s="194">
        <v>19607.46</v>
      </c>
      <c r="F187" s="45">
        <f t="shared" si="26"/>
        <v>979.32023075194149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16233.779999999999</v>
      </c>
      <c r="E194" s="60">
        <f t="shared" si="36"/>
        <v>21307.72</v>
      </c>
      <c r="F194" s="45">
        <f t="shared" si="26"/>
        <v>131.25544389538359</v>
      </c>
    </row>
    <row r="195" spans="1:6" ht="12.75" customHeight="1" x14ac:dyDescent="0.2">
      <c r="A195" s="63">
        <v>3291</v>
      </c>
      <c r="B195" s="183" t="s">
        <v>391</v>
      </c>
      <c r="C195" s="247" t="s">
        <v>392</v>
      </c>
      <c r="D195" s="194">
        <v>3683.48</v>
      </c>
      <c r="E195" s="194"/>
      <c r="F195" s="45">
        <f t="shared" si="26"/>
        <v>0</v>
      </c>
    </row>
    <row r="196" spans="1:6" ht="12.75" customHeight="1" x14ac:dyDescent="0.2">
      <c r="A196" s="63">
        <v>3292</v>
      </c>
      <c r="B196" s="64" t="s">
        <v>393</v>
      </c>
      <c r="C196" s="247" t="s">
        <v>394</v>
      </c>
      <c r="D196" s="194">
        <v>0</v>
      </c>
      <c r="E196" s="194">
        <v>7040.73</v>
      </c>
      <c r="F196" s="45" t="str">
        <f t="shared" si="26"/>
        <v>-</v>
      </c>
    </row>
    <row r="197" spans="1:6" ht="12.75" customHeight="1" x14ac:dyDescent="0.2">
      <c r="A197" s="63">
        <v>3293</v>
      </c>
      <c r="B197" s="64" t="s">
        <v>395</v>
      </c>
      <c r="C197" s="247" t="s">
        <v>396</v>
      </c>
      <c r="D197" s="194">
        <v>3324.1</v>
      </c>
      <c r="E197" s="194">
        <v>1483.21</v>
      </c>
      <c r="F197" s="45">
        <f t="shared" si="26"/>
        <v>44.619897115008577</v>
      </c>
    </row>
    <row r="198" spans="1:6" ht="12.75" customHeight="1" x14ac:dyDescent="0.2">
      <c r="A198" s="63">
        <v>3294</v>
      </c>
      <c r="B198" s="64" t="s">
        <v>397</v>
      </c>
      <c r="C198" s="247" t="s">
        <v>398</v>
      </c>
      <c r="D198" s="194">
        <v>183.09</v>
      </c>
      <c r="E198" s="194">
        <v>219</v>
      </c>
      <c r="F198" s="45">
        <f t="shared" si="26"/>
        <v>119.61330493200066</v>
      </c>
    </row>
    <row r="199" spans="1:6" ht="12.75" customHeight="1" x14ac:dyDescent="0.2">
      <c r="A199" s="63">
        <v>3295</v>
      </c>
      <c r="B199" s="64" t="s">
        <v>399</v>
      </c>
      <c r="C199" s="247" t="s">
        <v>400</v>
      </c>
      <c r="D199" s="194">
        <v>3938.98</v>
      </c>
      <c r="E199" s="194">
        <v>5025.18</v>
      </c>
      <c r="F199" s="45">
        <f t="shared" si="26"/>
        <v>127.57566679698806</v>
      </c>
    </row>
    <row r="200" spans="1:6" ht="12.75" customHeight="1" x14ac:dyDescent="0.2">
      <c r="A200" s="63" t="s">
        <v>401</v>
      </c>
      <c r="B200" s="64" t="s">
        <v>402</v>
      </c>
      <c r="C200" s="247" t="s">
        <v>401</v>
      </c>
      <c r="D200" s="194">
        <v>2983.92</v>
      </c>
      <c r="E200" s="194"/>
      <c r="F200" s="45">
        <f t="shared" si="26"/>
        <v>0</v>
      </c>
    </row>
    <row r="201" spans="1:6" ht="12.75" customHeight="1" x14ac:dyDescent="0.2">
      <c r="A201" s="63">
        <v>3299</v>
      </c>
      <c r="B201" s="64" t="s">
        <v>403</v>
      </c>
      <c r="C201" s="247" t="s">
        <v>404</v>
      </c>
      <c r="D201" s="194">
        <v>2120.21</v>
      </c>
      <c r="E201" s="194">
        <v>7539.6</v>
      </c>
      <c r="F201" s="45">
        <f t="shared" si="26"/>
        <v>355.60628428316068</v>
      </c>
    </row>
    <row r="202" spans="1:6" ht="12.75" customHeight="1" x14ac:dyDescent="0.2">
      <c r="A202" s="63">
        <v>34</v>
      </c>
      <c r="B202" s="183" t="s">
        <v>405</v>
      </c>
      <c r="C202" s="247" t="s">
        <v>406</v>
      </c>
      <c r="D202" s="60">
        <f t="shared" ref="D202:E202" si="37">D203+D208+D216</f>
        <v>3822.04</v>
      </c>
      <c r="E202" s="60">
        <f t="shared" si="37"/>
        <v>2059.52</v>
      </c>
      <c r="F202" s="45">
        <f t="shared" si="26"/>
        <v>53.88535965086708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3822.04</v>
      </c>
      <c r="E216" s="60">
        <f t="shared" si="40"/>
        <v>2059.52</v>
      </c>
      <c r="F216" s="45">
        <f t="shared" si="26"/>
        <v>53.88535965086708</v>
      </c>
    </row>
    <row r="217" spans="1:6" ht="12.75" customHeight="1" x14ac:dyDescent="0.2">
      <c r="A217" s="63">
        <v>3431</v>
      </c>
      <c r="B217" s="182" t="s">
        <v>435</v>
      </c>
      <c r="C217" s="247" t="s">
        <v>436</v>
      </c>
      <c r="D217" s="194">
        <v>1709.86</v>
      </c>
      <c r="E217" s="194">
        <v>1447.85</v>
      </c>
      <c r="F217" s="45">
        <f t="shared" si="26"/>
        <v>84.676523224123613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2112.1799999999998</v>
      </c>
      <c r="E219" s="194">
        <v>611.66999999999996</v>
      </c>
      <c r="F219" s="45">
        <f t="shared" si="26"/>
        <v>28.959179615373692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62312.59</v>
      </c>
      <c r="E262" s="60">
        <f t="shared" si="55"/>
        <v>57710.32</v>
      </c>
      <c r="F262" s="45">
        <f t="shared" ref="F262:F268" si="56">IF(D262&lt;&gt;0,IF(E262/D262&gt;=100,"&gt;&gt;100",E262/D262*100),"-")</f>
        <v>92.614221299419597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62312.59</v>
      </c>
      <c r="E269" s="60">
        <f t="shared" si="58"/>
        <v>57710.32</v>
      </c>
      <c r="F269" s="45">
        <f t="shared" ref="F269:F272" si="59">IF(D269&lt;&gt;0,IF(E269/D269&gt;=100,"&gt;&gt;100",E269/D269*100),"-")</f>
        <v>92.614221299419597</v>
      </c>
    </row>
    <row r="270" spans="1:6" ht="12.75" customHeight="1" x14ac:dyDescent="0.2">
      <c r="A270" s="63">
        <v>3721</v>
      </c>
      <c r="B270" s="65" t="s">
        <v>532</v>
      </c>
      <c r="C270" s="247" t="s">
        <v>533</v>
      </c>
      <c r="D270" s="194">
        <v>240</v>
      </c>
      <c r="E270" s="194"/>
      <c r="F270" s="45">
        <f t="shared" si="59"/>
        <v>0</v>
      </c>
    </row>
    <row r="271" spans="1:6" ht="12.75" customHeight="1" x14ac:dyDescent="0.2">
      <c r="A271" s="63">
        <v>3722</v>
      </c>
      <c r="B271" s="65" t="s">
        <v>534</v>
      </c>
      <c r="C271" s="247" t="s">
        <v>535</v>
      </c>
      <c r="D271" s="194">
        <v>62072.59</v>
      </c>
      <c r="E271" s="194">
        <v>57710.32</v>
      </c>
      <c r="F271" s="45">
        <f t="shared" si="59"/>
        <v>92.972308711461864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1938130.2400000002</v>
      </c>
      <c r="E299" s="60">
        <f>E152-E297+E298</f>
        <v>2409284.4899999998</v>
      </c>
      <c r="F299" s="45">
        <f t="shared" si="68"/>
        <v>124.30973111487076</v>
      </c>
    </row>
    <row r="300" spans="1:6" ht="12.75" customHeight="1" x14ac:dyDescent="0.2">
      <c r="A300" s="63" t="s">
        <v>581</v>
      </c>
      <c r="B300" s="64" t="s">
        <v>592</v>
      </c>
      <c r="C300" s="247" t="s">
        <v>593</v>
      </c>
      <c r="D300" s="60">
        <f>IF(D6&gt;=D299,D6-D299,0)</f>
        <v>82272.969999999506</v>
      </c>
      <c r="E300" s="60">
        <f>IF(E6&gt;=E299,E6-E299,0)</f>
        <v>0</v>
      </c>
      <c r="F300" s="45">
        <f t="shared" si="68"/>
        <v>0</v>
      </c>
    </row>
    <row r="301" spans="1:6" ht="12.75" customHeight="1" x14ac:dyDescent="0.2">
      <c r="A301" s="63" t="s">
        <v>581</v>
      </c>
      <c r="B301" s="64" t="s">
        <v>594</v>
      </c>
      <c r="C301" s="247" t="s">
        <v>595</v>
      </c>
      <c r="D301" s="60">
        <f>IF(D299&gt;=D6,D299-D6,0)</f>
        <v>0</v>
      </c>
      <c r="E301" s="60">
        <f>IF(E299&gt;=E6,E299-E6,0)</f>
        <v>153526.59999999963</v>
      </c>
      <c r="F301" s="45" t="str">
        <f t="shared" si="68"/>
        <v>-</v>
      </c>
    </row>
    <row r="302" spans="1:6" ht="12.75" customHeight="1" x14ac:dyDescent="0.2">
      <c r="A302" s="63">
        <v>92211</v>
      </c>
      <c r="B302" s="64" t="s">
        <v>596</v>
      </c>
      <c r="C302" s="247" t="s">
        <v>597</v>
      </c>
      <c r="D302" s="194">
        <v>204607.04</v>
      </c>
      <c r="E302" s="194">
        <v>286880.01</v>
      </c>
      <c r="F302" s="45">
        <f t="shared" si="68"/>
        <v>140.21023421285992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20208.919999999998</v>
      </c>
      <c r="E304" s="194">
        <v>145064.32999999999</v>
      </c>
      <c r="F304" s="45">
        <f t="shared" si="68"/>
        <v>717.82326814099906</v>
      </c>
    </row>
    <row r="305" spans="1:6" ht="12" x14ac:dyDescent="0.2">
      <c r="A305" s="63">
        <v>9661</v>
      </c>
      <c r="B305" s="220" t="s">
        <v>602</v>
      </c>
      <c r="C305" s="247" t="s">
        <v>603</v>
      </c>
      <c r="D305" s="194">
        <v>11540.39</v>
      </c>
      <c r="E305" s="194">
        <v>13271.65</v>
      </c>
      <c r="F305" s="45">
        <f t="shared" si="68"/>
        <v>115.00174604151158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30455.589999999997</v>
      </c>
      <c r="E360" s="60">
        <f t="shared" si="86"/>
        <v>25981.4</v>
      </c>
      <c r="F360" s="45">
        <f t="shared" si="72"/>
        <v>85.309133725532831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30455.589999999997</v>
      </c>
      <c r="E373" s="60">
        <f t="shared" si="90"/>
        <v>25981.4</v>
      </c>
      <c r="F373" s="45">
        <f t="shared" si="72"/>
        <v>85.309133725532831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16443.599999999999</v>
      </c>
      <c r="E379" s="60">
        <f t="shared" si="92"/>
        <v>4570.38</v>
      </c>
      <c r="F379" s="45">
        <f t="shared" si="72"/>
        <v>27.79427862511859</v>
      </c>
    </row>
    <row r="380" spans="1:6" ht="12.75" customHeight="1" x14ac:dyDescent="0.2">
      <c r="A380" s="63">
        <v>4221</v>
      </c>
      <c r="B380" s="64" t="s">
        <v>647</v>
      </c>
      <c r="C380" s="247" t="s">
        <v>739</v>
      </c>
      <c r="D380" s="194">
        <v>12865.06</v>
      </c>
      <c r="E380" s="194">
        <v>4570.38</v>
      </c>
      <c r="F380" s="45">
        <f t="shared" si="72"/>
        <v>35.525524171671179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3578.54</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14011.99</v>
      </c>
      <c r="E393" s="60">
        <f t="shared" si="94"/>
        <v>21411.02</v>
      </c>
      <c r="F393" s="45">
        <f t="shared" si="72"/>
        <v>152.80499058306495</v>
      </c>
    </row>
    <row r="394" spans="1:6" ht="12.75" customHeight="1" x14ac:dyDescent="0.2">
      <c r="A394" s="63">
        <v>4241</v>
      </c>
      <c r="B394" s="64" t="s">
        <v>756</v>
      </c>
      <c r="C394" s="247" t="s">
        <v>757</v>
      </c>
      <c r="D394" s="194">
        <v>14011.99</v>
      </c>
      <c r="E394" s="194">
        <v>21411.02</v>
      </c>
      <c r="F394" s="45">
        <f t="shared" si="72"/>
        <v>152.80499058306495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30455.589999999997</v>
      </c>
      <c r="E418" s="60">
        <f t="shared" si="102"/>
        <v>25981.4</v>
      </c>
      <c r="F418" s="45">
        <f t="shared" si="72"/>
        <v>85.309133725532831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176699.32</v>
      </c>
      <c r="E420" s="194">
        <v>207154.91</v>
      </c>
      <c r="F420" s="45">
        <f t="shared" si="72"/>
        <v>117.23582750629713</v>
      </c>
    </row>
    <row r="421" spans="1:6" ht="12.75" customHeight="1" x14ac:dyDescent="0.2">
      <c r="A421" s="63">
        <v>97</v>
      </c>
      <c r="B421" s="220" t="s">
        <v>800</v>
      </c>
      <c r="C421" s="247" t="s">
        <v>801</v>
      </c>
      <c r="D421" s="194">
        <v>1612.04</v>
      </c>
      <c r="E421" s="194">
        <v>1612.04</v>
      </c>
      <c r="F421" s="45">
        <f t="shared" si="72"/>
        <v>100</v>
      </c>
    </row>
    <row r="422" spans="1:6" ht="12.75" customHeight="1" x14ac:dyDescent="0.2">
      <c r="A422" s="63" t="s">
        <v>581</v>
      </c>
      <c r="B422" s="64" t="s">
        <v>802</v>
      </c>
      <c r="C422" s="247" t="s">
        <v>803</v>
      </c>
      <c r="D422" s="60">
        <f>D6+D308</f>
        <v>2020403.2099999997</v>
      </c>
      <c r="E422" s="60">
        <f>E6+E308</f>
        <v>2255757.89</v>
      </c>
      <c r="F422" s="45">
        <f t="shared" si="72"/>
        <v>111.64889655862309</v>
      </c>
    </row>
    <row r="423" spans="1:6" ht="12.75" customHeight="1" x14ac:dyDescent="0.2">
      <c r="A423" s="63" t="s">
        <v>581</v>
      </c>
      <c r="B423" s="64" t="s">
        <v>804</v>
      </c>
      <c r="C423" s="247" t="s">
        <v>805</v>
      </c>
      <c r="D423" s="60">
        <f t="shared" ref="D423:E423" si="103">D299+D360</f>
        <v>1968585.8300000003</v>
      </c>
      <c r="E423" s="60">
        <f t="shared" si="103"/>
        <v>2435265.8899999997</v>
      </c>
      <c r="F423" s="45">
        <f t="shared" si="72"/>
        <v>123.70636082451124</v>
      </c>
    </row>
    <row r="424" spans="1:6" ht="12.75" customHeight="1" x14ac:dyDescent="0.2">
      <c r="A424" s="63" t="s">
        <v>581</v>
      </c>
      <c r="B424" s="64" t="s">
        <v>806</v>
      </c>
      <c r="C424" s="247" t="s">
        <v>807</v>
      </c>
      <c r="D424" s="60">
        <f t="shared" ref="D424:E424" si="104">IF(D422&gt;=D423,D422-D423,0)</f>
        <v>51817.379999999423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179507.99999999953</v>
      </c>
      <c r="F425" s="45" t="str">
        <f t="shared" si="72"/>
        <v>-</v>
      </c>
    </row>
    <row r="426" spans="1:6" ht="12.75" customHeight="1" x14ac:dyDescent="0.2">
      <c r="A426" s="251" t="s">
        <v>810</v>
      </c>
      <c r="B426" s="183" t="s">
        <v>811</v>
      </c>
      <c r="C426" s="252" t="s">
        <v>812</v>
      </c>
      <c r="D426" s="60">
        <f t="shared" ref="D426:E426" si="106">IF(D302-D303+D419-D420&gt;=0,D302-D303+D419-D420,0)</f>
        <v>27907.72</v>
      </c>
      <c r="E426" s="60">
        <f t="shared" si="106"/>
        <v>79725.100000000006</v>
      </c>
      <c r="F426" s="45">
        <f t="shared" si="72"/>
        <v>285.67399988246984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21820.959999999999</v>
      </c>
      <c r="E428" s="81">
        <f t="shared" si="108"/>
        <v>146676.37</v>
      </c>
      <c r="F428" s="61">
        <f t="shared" si="72"/>
        <v>672.18110477265895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2020403.2099999997</v>
      </c>
      <c r="E643" s="60">
        <f>E422+E430</f>
        <v>2255757.89</v>
      </c>
      <c r="F643" s="45">
        <f t="shared" si="109"/>
        <v>111.64889655862309</v>
      </c>
    </row>
    <row r="644" spans="1:6" ht="12.75" customHeight="1" x14ac:dyDescent="0.2">
      <c r="A644" s="63" t="s">
        <v>581</v>
      </c>
      <c r="B644" s="64" t="s">
        <v>1237</v>
      </c>
      <c r="C644" s="247" t="s">
        <v>1238</v>
      </c>
      <c r="D644" s="60">
        <f>D423+D535</f>
        <v>1968585.8300000003</v>
      </c>
      <c r="E644" s="60">
        <f>E423+E535</f>
        <v>2435265.8899999997</v>
      </c>
      <c r="F644" s="45">
        <f t="shared" si="109"/>
        <v>123.70636082451124</v>
      </c>
    </row>
    <row r="645" spans="1:6" ht="12.75" customHeight="1" x14ac:dyDescent="0.2">
      <c r="A645" s="63" t="s">
        <v>581</v>
      </c>
      <c r="B645" s="64" t="s">
        <v>1239</v>
      </c>
      <c r="C645" s="247" t="s">
        <v>1240</v>
      </c>
      <c r="D645" s="60">
        <f t="shared" ref="D645:E645" si="163">IF(D643&gt;=D644,D643-D644,0)</f>
        <v>51817.379999999423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179507.99999999953</v>
      </c>
      <c r="F646" s="45" t="str">
        <f t="shared" si="109"/>
        <v>-</v>
      </c>
    </row>
    <row r="647" spans="1:6" ht="24" x14ac:dyDescent="0.2">
      <c r="A647" s="251" t="s">
        <v>1243</v>
      </c>
      <c r="B647" s="64" t="s">
        <v>1244</v>
      </c>
      <c r="C647" s="252" t="s">
        <v>1243</v>
      </c>
      <c r="D647" s="60">
        <f>IF(D426-D427+D641-D642&gt;=0,D426-D427+D641-D642,0)</f>
        <v>27907.72</v>
      </c>
      <c r="E647" s="60">
        <f>IF(E426-E427+E641-E642&gt;=0,E426-E427+E641-E642,0)</f>
        <v>79725.100000000006</v>
      </c>
      <c r="F647" s="45">
        <f t="shared" si="109"/>
        <v>285.67399988246984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79725.099999999424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99782.899999999529</v>
      </c>
      <c r="F650" s="45" t="str">
        <f t="shared" si="109"/>
        <v>-</v>
      </c>
    </row>
    <row r="651" spans="1:6" ht="24" x14ac:dyDescent="0.2">
      <c r="A651" s="249" t="s">
        <v>1251</v>
      </c>
      <c r="B651" s="184" t="s">
        <v>1252</v>
      </c>
      <c r="C651" s="250" t="s">
        <v>1251</v>
      </c>
      <c r="D651" s="196">
        <v>133776.20000000001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55011.66</v>
      </c>
      <c r="E653" s="194">
        <v>97461.28</v>
      </c>
      <c r="F653" s="45">
        <f t="shared" ref="F653:F740" si="167">IF(D653&lt;&gt;0,IF(E653/D653&gt;=100,"&gt;&gt;100",E653/D653*100),"-")</f>
        <v>177.16476834183879</v>
      </c>
    </row>
    <row r="654" spans="1:6" ht="12.75" customHeight="1" x14ac:dyDescent="0.2">
      <c r="A654" s="63" t="s">
        <v>1256</v>
      </c>
      <c r="B654" s="64" t="s">
        <v>1257</v>
      </c>
      <c r="C654" s="247" t="s">
        <v>1256</v>
      </c>
      <c r="D654" s="194">
        <v>729642.17</v>
      </c>
      <c r="E654" s="194">
        <v>818385.76</v>
      </c>
      <c r="F654" s="45">
        <f t="shared" si="167"/>
        <v>112.16261801315568</v>
      </c>
    </row>
    <row r="655" spans="1:6" ht="12.75" customHeight="1" x14ac:dyDescent="0.2">
      <c r="A655" s="63" t="s">
        <v>1258</v>
      </c>
      <c r="B655" s="64" t="s">
        <v>1259</v>
      </c>
      <c r="C655" s="247" t="s">
        <v>1258</v>
      </c>
      <c r="D655" s="194">
        <v>687192.55</v>
      </c>
      <c r="E655" s="194">
        <v>817503.61</v>
      </c>
      <c r="F655" s="45">
        <f t="shared" si="167"/>
        <v>118.96281617139184</v>
      </c>
    </row>
    <row r="656" spans="1:6" ht="24" x14ac:dyDescent="0.2">
      <c r="A656" s="63">
        <v>11</v>
      </c>
      <c r="B656" s="64" t="s">
        <v>1260</v>
      </c>
      <c r="C656" s="247" t="s">
        <v>1261</v>
      </c>
      <c r="D656" s="60">
        <f t="shared" ref="D656:E656" si="168">+D653+D654-D655</f>
        <v>97461.280000000028</v>
      </c>
      <c r="E656" s="60">
        <f t="shared" si="168"/>
        <v>98343.430000000051</v>
      </c>
      <c r="F656" s="45">
        <f t="shared" si="167"/>
        <v>100.90512868289852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56</v>
      </c>
      <c r="E658" s="253">
        <v>70</v>
      </c>
      <c r="F658" s="45">
        <f t="shared" si="167"/>
        <v>125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54</v>
      </c>
      <c r="E660" s="253">
        <v>68</v>
      </c>
      <c r="F660" s="45">
        <f t="shared" si="167"/>
        <v>125.92592592592592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1396714.44</v>
      </c>
      <c r="E683" s="192">
        <v>1531340.47</v>
      </c>
      <c r="F683" s="71">
        <f t="shared" si="167"/>
        <v>109.63876553033991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32339.27</v>
      </c>
      <c r="E685" s="194">
        <v>34341.86</v>
      </c>
      <c r="F685" s="45">
        <f t="shared" si="167"/>
        <v>106.19244033647017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33236.400000000001</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66241.399999999994</v>
      </c>
      <c r="E724" s="192">
        <v>65744.41</v>
      </c>
      <c r="F724" s="71">
        <f t="shared" si="167"/>
        <v>99.249729021427697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3090.08</v>
      </c>
      <c r="E733" s="192">
        <v>4635.12</v>
      </c>
      <c r="F733" s="71">
        <f t="shared" si="167"/>
        <v>150</v>
      </c>
    </row>
    <row r="734" spans="1:6" ht="12.75" customHeight="1" x14ac:dyDescent="0.2">
      <c r="A734" s="70">
        <v>32121</v>
      </c>
      <c r="B734" s="65" t="s">
        <v>1397</v>
      </c>
      <c r="C734" s="278" t="s">
        <v>1398</v>
      </c>
      <c r="D734" s="192">
        <v>28463.24</v>
      </c>
      <c r="E734" s="192">
        <v>32337.01</v>
      </c>
      <c r="F734" s="71">
        <f t="shared" si="167"/>
        <v>113.60972960211136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4018.8</v>
      </c>
      <c r="E736" s="194">
        <v>239.1</v>
      </c>
      <c r="F736" s="45">
        <f t="shared" si="167"/>
        <v>5.9495371752762019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13126.4</v>
      </c>
      <c r="E738" s="194">
        <v>2540.6999999999998</v>
      </c>
      <c r="F738" s="45">
        <f t="shared" si="167"/>
        <v>19.35564968308142</v>
      </c>
    </row>
    <row r="739" spans="1:6" ht="12.75" customHeight="1" x14ac:dyDescent="0.2">
      <c r="A739" s="70" t="s">
        <v>1407</v>
      </c>
      <c r="B739" s="65" t="s">
        <v>1408</v>
      </c>
      <c r="C739" s="278" t="s">
        <v>1407</v>
      </c>
      <c r="D739" s="192">
        <v>8303.2900000000009</v>
      </c>
      <c r="E739" s="192">
        <v>23737.05</v>
      </c>
      <c r="F739" s="71">
        <f t="shared" si="167"/>
        <v>285.87523740589569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3683.48</v>
      </c>
      <c r="E741" s="192"/>
      <c r="F741" s="71">
        <f t="shared" ref="F741:F1006" si="169">IF(D741&lt;&gt;0,IF(E741/D741&gt;=100,"&gt;&gt;100",E741/D741*100),"-")</f>
        <v>0</v>
      </c>
    </row>
    <row r="742" spans="1:6" ht="12.75" customHeight="1" x14ac:dyDescent="0.2">
      <c r="A742" s="70" t="s">
        <v>1413</v>
      </c>
      <c r="B742" s="65" t="s">
        <v>1414</v>
      </c>
      <c r="C742" s="278" t="s">
        <v>1413</v>
      </c>
      <c r="D742" s="192">
        <v>0</v>
      </c>
      <c r="E742" s="192">
        <v>216.4</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240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62072.59</v>
      </c>
      <c r="E855" s="194">
        <v>57710.32</v>
      </c>
      <c r="F855" s="45">
        <f t="shared" si="169"/>
        <v>92.972308711461864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679620.63000000012</v>
      </c>
      <c r="E6" s="180">
        <f t="shared" si="0"/>
        <v>687304.77</v>
      </c>
      <c r="F6" s="181">
        <f t="shared" ref="F6:F298" si="1">IF(D6&gt;0,IF(E6/D6&gt;=100,"&gt;&gt;100",E6/D6*100),"-")</f>
        <v>101.13065137531211</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413037.80000000005</v>
      </c>
      <c r="E7" s="79">
        <f t="shared" si="2"/>
        <v>410346.70000000007</v>
      </c>
      <c r="F7" s="71">
        <f t="shared" si="1"/>
        <v>99.348461569376951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413037.80000000005</v>
      </c>
      <c r="E12" s="79">
        <f t="shared" si="3"/>
        <v>410346.70000000007</v>
      </c>
      <c r="F12" s="71">
        <f t="shared" si="1"/>
        <v>99.348461569376951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342083.95000000007</v>
      </c>
      <c r="E13" s="79">
        <f t="shared" si="4"/>
        <v>328483.7300000001</v>
      </c>
      <c r="F13" s="71">
        <f t="shared" si="1"/>
        <v>96.024303391024347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1088018.05</v>
      </c>
      <c r="E15" s="192">
        <v>1088018.05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745934.1</v>
      </c>
      <c r="E18" s="192">
        <v>759534.32</v>
      </c>
      <c r="F18" s="71">
        <f t="shared" si="1"/>
        <v>101.82324685250346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12251.76999999996</v>
      </c>
      <c r="E19" s="79">
        <f t="shared" si="5"/>
        <v>27914.720000000001</v>
      </c>
      <c r="F19" s="71">
        <f t="shared" si="1"/>
        <v>227.8423444122775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155843.21</v>
      </c>
      <c r="E20" s="192">
        <v>173358.69</v>
      </c>
      <c r="F20" s="71">
        <f t="shared" si="1"/>
        <v>111.23916787904973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4844.34</v>
      </c>
      <c r="E21" s="192">
        <v>4844.34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9829.31</v>
      </c>
      <c r="E22" s="192">
        <v>9829.31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954.28</v>
      </c>
      <c r="E24" s="192">
        <v>954.28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20839.89</v>
      </c>
      <c r="E26" s="192">
        <v>24924.89</v>
      </c>
      <c r="F26" s="71">
        <f t="shared" si="1"/>
        <v>119.60183091177545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180059.26</v>
      </c>
      <c r="E28" s="192">
        <v>185996.79</v>
      </c>
      <c r="F28" s="71">
        <f t="shared" si="1"/>
        <v>103.29754215362208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58702.080000000002</v>
      </c>
      <c r="E35" s="79">
        <f t="shared" si="7"/>
        <v>53948.25</v>
      </c>
      <c r="F35" s="71">
        <f t="shared" si="1"/>
        <v>91.901769068489557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149720.98000000001</v>
      </c>
      <c r="E36" s="192">
        <v>171132</v>
      </c>
      <c r="F36" s="71">
        <f t="shared" si="1"/>
        <v>114.30061438283398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929.06</v>
      </c>
      <c r="E37" s="192">
        <v>929.06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91947.96</v>
      </c>
      <c r="E40" s="192">
        <v>118112.81</v>
      </c>
      <c r="F40" s="71">
        <f t="shared" si="1"/>
        <v>128.45615063129185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25823.42</v>
      </c>
      <c r="E54" s="192">
        <v>26363.54</v>
      </c>
      <c r="F54" s="71">
        <f t="shared" si="1"/>
        <v>102.09158972746447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25823.42</v>
      </c>
      <c r="E55" s="192">
        <v>26363.54</v>
      </c>
      <c r="F55" s="71">
        <f t="shared" si="1"/>
        <v>102.09158972746447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266582.83</v>
      </c>
      <c r="E69" s="79">
        <f>E70+E82+E88+E119+E135+E147+E165+E171</f>
        <v>276958.07</v>
      </c>
      <c r="F69" s="71">
        <f t="shared" si="1"/>
        <v>103.89193857683932</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97461.28</v>
      </c>
      <c r="E70" s="79">
        <f t="shared" si="12"/>
        <v>98343.430000000008</v>
      </c>
      <c r="F70" s="71">
        <f t="shared" si="1"/>
        <v>100.90512868289849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97398.04</v>
      </c>
      <c r="E71" s="79">
        <f t="shared" si="13"/>
        <v>98322.46</v>
      </c>
      <c r="F71" s="71">
        <f t="shared" si="1"/>
        <v>100.94911560848658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97398.04</v>
      </c>
      <c r="E73" s="192">
        <v>98322.46</v>
      </c>
      <c r="F73" s="71">
        <f t="shared" si="1"/>
        <v>100.94911560848658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63.24</v>
      </c>
      <c r="E80" s="192">
        <v>20.97</v>
      </c>
      <c r="F80" s="71">
        <f t="shared" si="1"/>
        <v>33.159392789373811</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11468.05</v>
      </c>
      <c r="E82" s="79">
        <f>SUM(E83:E85)-E86+E87</f>
        <v>29881.93</v>
      </c>
      <c r="F82" s="71">
        <f t="shared" si="1"/>
        <v>260.56679208758248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1641.61</v>
      </c>
      <c r="E84" s="192">
        <v>1641.61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742.93</v>
      </c>
      <c r="E85" s="192">
        <v>742.93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9083.51</v>
      </c>
      <c r="E87" s="192">
        <v>27497.39</v>
      </c>
      <c r="F87" s="71">
        <f t="shared" si="1"/>
        <v>302.71767191317014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22265.260000000002</v>
      </c>
      <c r="E147" s="79">
        <f t="shared" si="24"/>
        <v>147120.67000000001</v>
      </c>
      <c r="F147" s="71">
        <f t="shared" si="1"/>
        <v>660.76331468844285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2080.3999999999996</v>
      </c>
      <c r="E150" s="79">
        <f t="shared" si="25"/>
        <v>124532.83</v>
      </c>
      <c r="F150" s="71">
        <f t="shared" si="1"/>
        <v>5986.0041338204201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1019.28</v>
      </c>
      <c r="E156" s="192">
        <v>123471.71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1061.1199999999999</v>
      </c>
      <c r="E158" s="192">
        <v>1061.1199999999999</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8354.5400000000009</v>
      </c>
      <c r="E160" s="192">
        <v>9026.26</v>
      </c>
      <c r="F160" s="71">
        <f t="shared" si="1"/>
        <v>108.04017935158608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11830.32</v>
      </c>
      <c r="E161" s="192">
        <v>13561.58</v>
      </c>
      <c r="F161" s="71">
        <f t="shared" si="1"/>
        <v>114.63409273798173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1612.04</v>
      </c>
      <c r="E165" s="79">
        <f t="shared" si="26"/>
        <v>1612.04</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1612.04</v>
      </c>
      <c r="E167" s="192">
        <v>1612.04</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133776.20000000001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133776.20000000001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679620.63</v>
      </c>
      <c r="E176" s="79">
        <f>E177+E251</f>
        <v>687304.77</v>
      </c>
      <c r="F176" s="71">
        <f t="shared" si="1"/>
        <v>101.13065137531214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165036.76999999999</v>
      </c>
      <c r="E177" s="79">
        <f>E178+E197+E203+E219+E247+E248</f>
        <v>230064.6</v>
      </c>
      <c r="F177" s="71">
        <f t="shared" si="1"/>
        <v>139.40202537895041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163845.88999999998</v>
      </c>
      <c r="E178" s="79">
        <f>SUM(E179:E181)+E185+E186+SUM(E194:E196)</f>
        <v>210908.9</v>
      </c>
      <c r="F178" s="71">
        <f t="shared" si="1"/>
        <v>128.7239490718992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131967.41</v>
      </c>
      <c r="E179" s="192">
        <v>165624.39000000001</v>
      </c>
      <c r="F179" s="71">
        <f t="shared" si="1"/>
        <v>125.50400890644138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23024.74</v>
      </c>
      <c r="E180" s="192">
        <v>45102.61</v>
      </c>
      <c r="F180" s="71">
        <f t="shared" si="1"/>
        <v>195.88759742781025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141.47</v>
      </c>
      <c r="E181" s="79">
        <f t="shared" si="28"/>
        <v>171.9</v>
      </c>
      <c r="F181" s="71">
        <f t="shared" si="1"/>
        <v>121.50986074786174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141.47</v>
      </c>
      <c r="E184" s="192">
        <v>171.9</v>
      </c>
      <c r="F184" s="71">
        <f t="shared" si="1"/>
        <v>121.50986074786174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10</v>
      </c>
      <c r="E194" s="192">
        <v>10</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8702.27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1190.8800000000001</v>
      </c>
      <c r="E197" s="79">
        <f>SUM(E198:E202)</f>
        <v>4050.88</v>
      </c>
      <c r="F197" s="71">
        <f t="shared" si="1"/>
        <v>340.15853822383446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1190.8800000000001</v>
      </c>
      <c r="E199" s="192">
        <v>4050.88</v>
      </c>
      <c r="F199" s="71">
        <f t="shared" ref="F199:F202" si="30">IF(D199&gt;0,IF(E199/D199&gt;=100,"&gt;&gt;100",E199/D199*100),"-")</f>
        <v>340.15853822383446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15104.82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514583.86</v>
      </c>
      <c r="E251" s="79">
        <f>+E252+E255-E264+E274+E291</f>
        <v>457240.17000000004</v>
      </c>
      <c r="F251" s="71">
        <f t="shared" si="1"/>
        <v>88.856298368938354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413037.8</v>
      </c>
      <c r="E252" s="79">
        <f>E253-E254</f>
        <v>410346.7</v>
      </c>
      <c r="F252" s="71">
        <f t="shared" si="1"/>
        <v>99.348461569376951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413037.8</v>
      </c>
      <c r="E253" s="192">
        <v>410346.7</v>
      </c>
      <c r="F253" s="71">
        <f t="shared" si="1"/>
        <v>99.348461569376951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79725.100000000006</v>
      </c>
      <c r="E255" s="79">
        <f>E256-E260</f>
        <v>-99782.9</v>
      </c>
      <c r="F255" s="71">
        <f t="shared" si="1"/>
        <v>-125.15870158833289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286880.01</v>
      </c>
      <c r="E256" s="79">
        <f>SUM(E257:E259)</f>
        <v>98229.9</v>
      </c>
      <c r="F256" s="71">
        <f t="shared" si="1"/>
        <v>34.24076149467507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286880.01</v>
      </c>
      <c r="E257" s="192">
        <v>98229.9</v>
      </c>
      <c r="F257" s="71">
        <f t="shared" si="1"/>
        <v>34.24076149467507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207154.91</v>
      </c>
      <c r="E260" s="79">
        <f>SUM(E261:E263)</f>
        <v>198012.79999999999</v>
      </c>
      <c r="F260" s="71">
        <f t="shared" si="1"/>
        <v>95.586824372157039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207154.91</v>
      </c>
      <c r="E262" s="192">
        <v>198012.79999999999</v>
      </c>
      <c r="F262" s="71">
        <f t="shared" si="1"/>
        <v>95.586824372157039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20208.919999999998</v>
      </c>
      <c r="E274" s="79">
        <f>SUM(E275:E277)+SUM(E286:E290)</f>
        <v>145064.33000000002</v>
      </c>
      <c r="F274" s="71">
        <f t="shared" si="1"/>
        <v>717.82326814099929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2080.3999999999996</v>
      </c>
      <c r="E277" s="79">
        <f>SUM(E278:E285)</f>
        <v>124532.83</v>
      </c>
      <c r="F277" s="71">
        <f t="shared" si="39"/>
        <v>5986.0041338204201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1019.28</v>
      </c>
      <c r="E283" s="192">
        <v>123471.71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1061.1199999999999</v>
      </c>
      <c r="E285" s="192">
        <v>1061.1199999999999</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6588.13</v>
      </c>
      <c r="E287" s="192">
        <v>7259.85</v>
      </c>
      <c r="F287" s="71">
        <f t="shared" si="39"/>
        <v>110.19591295253737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11540.39</v>
      </c>
      <c r="E288" s="192">
        <v>13271.65</v>
      </c>
      <c r="F288" s="71">
        <f t="shared" si="39"/>
        <v>115.00174604151158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1612.04</v>
      </c>
      <c r="E291" s="79">
        <f>SUM(E292:E295)</f>
        <v>1612.04</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1612.04</v>
      </c>
      <c r="E293" s="192">
        <v>1612.04</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14110.31</v>
      </c>
      <c r="E297" s="79">
        <f t="shared" si="42"/>
        <v>14110.31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14110.31</v>
      </c>
      <c r="E298" s="193">
        <v>14110.31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2257.2800000000002</v>
      </c>
      <c r="E302" s="192">
        <v>5729.81</v>
      </c>
      <c r="F302" s="71">
        <f t="shared" si="43"/>
        <v>253.83691876949248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20007.98</v>
      </c>
      <c r="E303" s="192">
        <v>141390.85999999999</v>
      </c>
      <c r="F303" s="71">
        <f t="shared" si="43"/>
        <v>706.67233773724286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1612.04</v>
      </c>
      <c r="E305" s="192">
        <v>1612.04</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9033.51</v>
      </c>
      <c r="E308" s="192">
        <v>22907.67</v>
      </c>
      <c r="F308" s="71">
        <f t="shared" si="43"/>
        <v>253.58548338353529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50</v>
      </c>
      <c r="E309" s="192">
        <v>4589.72</v>
      </c>
      <c r="F309" s="71">
        <f t="shared" si="43"/>
        <v>9179.44</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13402.99</v>
      </c>
      <c r="E336" s="192">
        <v>22500.01</v>
      </c>
      <c r="F336" s="71">
        <f t="shared" si="43"/>
        <v>167.87306414464234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150442.9</v>
      </c>
      <c r="E337" s="192">
        <v>188408.89</v>
      </c>
      <c r="F337" s="71">
        <f t="shared" si="43"/>
        <v>125.23614607269604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898.56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292.32</v>
      </c>
      <c r="E339" s="192">
        <v>4050.88</v>
      </c>
      <c r="F339" s="71">
        <f t="shared" si="43"/>
        <v>1385.769020251779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803.4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15104.82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14110.31</v>
      </c>
      <c r="E387" s="192">
        <v>14110.31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1968585.83</v>
      </c>
      <c r="E114" s="60">
        <f t="shared" si="22"/>
        <v>2435265.89</v>
      </c>
      <c r="F114" s="45">
        <f t="shared" si="1"/>
        <v>123.70636082451128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1968585.83</v>
      </c>
      <c r="E115" s="60">
        <f t="shared" si="23"/>
        <v>2298220.56</v>
      </c>
      <c r="F115" s="45">
        <f t="shared" si="1"/>
        <v>116.74474767503533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1968585.83</v>
      </c>
      <c r="E117" s="194">
        <v>2298220.56</v>
      </c>
      <c r="F117" s="45">
        <f t="shared" si="1"/>
        <v>116.74474767503533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v>137045.32999999999</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1968585.83</v>
      </c>
      <c r="E141" s="81">
        <f t="shared" si="28"/>
        <v>2435265.89</v>
      </c>
      <c r="F141" s="61">
        <f t="shared" si="1"/>
        <v>123.70636082451128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17030.099999999999</v>
      </c>
      <c r="E5" s="82">
        <f t="shared" si="0"/>
        <v>25929.48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25929.48</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25929.48</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25929.48</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17030.099999999999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17030.099999999999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17030.099999999999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33" sqref="D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165036.76999999999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2313162.9899999993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2272076.7699999996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1831112.41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381183.04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2059.52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57710.32</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11.48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25981.4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15104.82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2248135.1599999997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2225013.7599999998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1797455.43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359105.17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2029.09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57710.32</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8713.75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23121.4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230064.59999999963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22500.010000000002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22500.010000000002</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22500.010000000002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9711.18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12788.83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207564.59000000003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15104.82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188408.89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4050.88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15368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2026-02-01T19:56:29Z</dcterms:modified>
</cp:coreProperties>
</file>